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<sst xmlns="http://schemas.openxmlformats.org/spreadsheetml/2006/main" count="1714" uniqueCount="168">
  <si>
    <t>Stock Quotes for 12/29/1905</t>
  </si>
  <si>
    <t>Sector</t>
  </si>
  <si>
    <t>Unique No</t>
  </si>
  <si>
    <t>Shares</t>
  </si>
  <si>
    <t>Cash quotations</t>
  </si>
  <si>
    <t xml:space="preserve">Cash Quotations </t>
  </si>
  <si>
    <t>Bid / Sell/ Sales/ cash Price</t>
  </si>
  <si>
    <t>Delivery When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</si>
  <si>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</si>
  <si>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</si>
  <si>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</si>
  <si>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</si>
  <si>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</si>
  <si>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</si>
  <si>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Notes</t>
  </si>
  <si>
    <t>Closing</t>
  </si>
  <si>
    <t>Currency</t>
  </si>
  <si>
    <t>US$</t>
  </si>
  <si>
    <t>Value</t>
  </si>
  <si>
    <t>Value in US$</t>
  </si>
  <si>
    <t xml:space="preserve">Paid up </t>
  </si>
  <si>
    <t>Normal Reserve</t>
  </si>
  <si>
    <t>Insurance Fund</t>
  </si>
  <si>
    <t>Reserves against exchange and fluctuations</t>
  </si>
  <si>
    <t>At Working Account</t>
  </si>
  <si>
    <t>Uncategorised Reserves (1)</t>
  </si>
  <si>
    <t>Uncategorised Reserves (2)</t>
  </si>
  <si>
    <t>Date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</si>
  <si>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</si>
  <si>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</si>
  <si>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</si>
  <si>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</si>
  <si>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</si>
  <si>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</si>
  <si>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Bank</t>
  </si>
  <si>
    <t>Hongkong &amp; Shanghai Banking Corporation</t>
  </si>
  <si>
    <t>$</t>
  </si>
  <si>
    <t>ask</t>
  </si>
  <si>
    <t>N.A</t>
  </si>
  <si>
    <t>Sterling Pounds</t>
  </si>
  <si>
    <t>Interim</t>
  </si>
  <si>
    <t>(London quotation 93.10)</t>
  </si>
  <si>
    <t>National Bank of China, Ld. A</t>
  </si>
  <si>
    <t>bid</t>
  </si>
  <si>
    <t>Annually</t>
  </si>
  <si>
    <t>(change in capitalization structure)</t>
  </si>
  <si>
    <t>Shipping</t>
  </si>
  <si>
    <t>Hongkong, Canton &amp; M'cao S.B.Co</t>
  </si>
  <si>
    <t>20/3</t>
  </si>
  <si>
    <t>%</t>
  </si>
  <si>
    <t>Semi</t>
  </si>
  <si>
    <t>(not able to find the reports in the paper)</t>
  </si>
  <si>
    <t>Indo-China Steam Nav. Co.</t>
  </si>
  <si>
    <t>Taels</t>
  </si>
  <si>
    <t>4,435.13.7</t>
  </si>
  <si>
    <t>(dividends are 12 shillings which is equal to 4.5 T, check that the 120000 pounds reserve is for general reserve, and the 241150 is balance of underwriting acct)</t>
  </si>
  <si>
    <t>Shell Transport &amp; Trading Co. Ld (ordinary)</t>
  </si>
  <si>
    <t>58,852.18.9</t>
  </si>
  <si>
    <t>(dividends are for 1904, yet it is paid in 01/01/1903 - ?)</t>
  </si>
  <si>
    <t>Shell Transport &amp; Trading Co. Ld (preference)</t>
  </si>
  <si>
    <t>Shanghai Tug &amp; Lighter Co., Ld (ordinary shares)</t>
  </si>
  <si>
    <t>cash</t>
  </si>
  <si>
    <t>Shanghai Tug &amp; Lighter Co., Ld (preference shares)</t>
  </si>
  <si>
    <t>sales</t>
  </si>
  <si>
    <t>Taku Tug and Lighter Co</t>
  </si>
  <si>
    <t>T.Taels</t>
  </si>
  <si>
    <t>Docks, Wharves and Godowns</t>
  </si>
  <si>
    <t xml:space="preserve">S.C. Farnham, Boyd &amp; Co., Ld </t>
  </si>
  <si>
    <t>March</t>
  </si>
  <si>
    <t>Last</t>
  </si>
  <si>
    <t>Hongkong &amp; W'pao Dock Co. Ld</t>
  </si>
  <si>
    <t>(dividends for 1st half yr 1905)</t>
  </si>
  <si>
    <t>Shanghai &amp; H'kew Wharf Co.</t>
  </si>
  <si>
    <t>Shanghai &amp; H'kew Wharf Co. (2nd issue)</t>
  </si>
  <si>
    <t>(slight decrease in no of shares)</t>
  </si>
  <si>
    <t>Hongkong &amp; Kowloon Wharf and Godown Co., Limited</t>
  </si>
  <si>
    <t>(closing quotation stated nominal,  new issue of shares too, not able to find the categorisation from the reserves)</t>
  </si>
  <si>
    <t>Y'tsze Wharf &amp; Godown Co., Ld</t>
  </si>
  <si>
    <t>Insurance (Marine)</t>
  </si>
  <si>
    <t>Union In. Society of Canton Limited</t>
  </si>
  <si>
    <t>China Traders' Insurance Co.,Limited</t>
  </si>
  <si>
    <t>(closing quotation excludes dividends)</t>
  </si>
  <si>
    <t>North-China Ins. Co., Ld</t>
  </si>
  <si>
    <t>Yangtsze Insurance Association</t>
  </si>
  <si>
    <t>1903/04</t>
  </si>
  <si>
    <t>(dividends for 1903/1904 and equal 25%)</t>
  </si>
  <si>
    <t>Canton Insurance Office</t>
  </si>
  <si>
    <t>Insurance (Fire)</t>
  </si>
  <si>
    <t>Hongkong Fire In. Co.,Limited</t>
  </si>
  <si>
    <t>(closing quotation stated nominal)</t>
  </si>
  <si>
    <t>China Fire In. Co.,Limited</t>
  </si>
  <si>
    <t>Mining</t>
  </si>
  <si>
    <t>Raub A'lian Gold Min. Co. Ld (A)</t>
  </si>
  <si>
    <t>4,873.10.10</t>
  </si>
  <si>
    <t>-4,029.14.1</t>
  </si>
  <si>
    <t>Raub A'lian Gold Min. Co. Ld (B)</t>
  </si>
  <si>
    <t>0.18.10</t>
  </si>
  <si>
    <t>Chinese Engineering &amp; Mining Co., Ld</t>
  </si>
  <si>
    <t>Wei-hai-wei Gold Mining Co., Ld</t>
  </si>
  <si>
    <t>First Year</t>
  </si>
  <si>
    <t>(still first year?)</t>
  </si>
  <si>
    <t>Sugar Companies</t>
  </si>
  <si>
    <t>Perak Sugar Cultivation Co., Ld</t>
  </si>
  <si>
    <t>China Sugar Refining Co. Ld</t>
  </si>
  <si>
    <t>Lands</t>
  </si>
  <si>
    <t>Shanghai Land Investment Co., Ld</t>
  </si>
  <si>
    <t>Hongkong Land Invest. &amp; A.Co., Ld</t>
  </si>
  <si>
    <t>Humphreys Estate &amp; F.Co.Ld</t>
  </si>
  <si>
    <t>Wei-hai-wei Land &amp; B.Co., Ld</t>
  </si>
  <si>
    <t>(Issue of new shares)</t>
  </si>
  <si>
    <t>China Land and Finance Co., Ld</t>
  </si>
  <si>
    <t>Industrial</t>
  </si>
  <si>
    <t>Ewo Cotton Sp. &amp; W. Co., Ld</t>
  </si>
  <si>
    <t>International Cotton Man. Co. Ld</t>
  </si>
  <si>
    <t>04/30/1898</t>
  </si>
  <si>
    <t>Laou-kung-mow Cotton Spinning and Weaving Co., Ld</t>
  </si>
  <si>
    <t>Dec</t>
  </si>
  <si>
    <t>08/01/1898</t>
  </si>
  <si>
    <t>Soy Chee Cotton Spin. Co. Ld</t>
  </si>
  <si>
    <t>02/02/1898</t>
  </si>
  <si>
    <t>H'kong Cotton S.W. &amp; D.Co., Ld.</t>
  </si>
  <si>
    <t>Shanghai Gas Co.</t>
  </si>
  <si>
    <t>(issue of new shares)</t>
  </si>
  <si>
    <t>Major Brothers, Limited</t>
  </si>
  <si>
    <t>Shanghai Ice, Cold Storage &amp; Refrigeration Co., Ltd</t>
  </si>
  <si>
    <t>China Flour Mill Co., Ld</t>
  </si>
  <si>
    <t>Shanghai Pulp and paper Co., Ld</t>
  </si>
  <si>
    <t>Green Island Cement Co., Ld</t>
  </si>
  <si>
    <t>Maatschappij Co., in Langkat</t>
  </si>
  <si>
    <t>Glds</t>
  </si>
  <si>
    <t>(There are 4 interim dividends: 1st 7.5 T payable at 03/15/1905, 2nd (5T- 06/15) 3RD (2.5T -09/15) 4th (7.5T -12/15, and note there is another closing quotation for 222.5 for delivery in March)</t>
  </si>
  <si>
    <t>Shanghai-Sumatra Tobacco Co., Ld</t>
  </si>
  <si>
    <t>Shanghai Waterworks Co.,Ld.</t>
  </si>
  <si>
    <t>37/6</t>
  </si>
  <si>
    <t>04.06/1905</t>
  </si>
  <si>
    <t>52/6</t>
  </si>
  <si>
    <t>(does not state the denomination of reserves)</t>
  </si>
  <si>
    <t>Shanghai &amp; Hongkong Dyeing &amp; Cleaning Co., Ld</t>
  </si>
  <si>
    <t>Anglo-German Brewery Co., Ld</t>
  </si>
  <si>
    <t>Stores and Hotels</t>
  </si>
  <si>
    <t xml:space="preserve">Hall &amp; Holtz Ld </t>
  </si>
  <si>
    <t>(dividends for yr to 02/28/1904, decrease of shares, does not state the denomination of reserves and working acct)</t>
  </si>
  <si>
    <t>J. Llewellyn &amp; Co., Ld</t>
  </si>
  <si>
    <t>A.S. Watson &amp; Co., Ld</t>
  </si>
  <si>
    <t>(quotation excludes dividends)</t>
  </si>
  <si>
    <t>Central Stores, Ld (ordinary)</t>
  </si>
  <si>
    <t>Central Stores, Ld (founders')</t>
  </si>
  <si>
    <t>Central Stores, Ld (new issue)</t>
  </si>
  <si>
    <t>S. Moutrie &amp; Co., Ld</t>
  </si>
  <si>
    <t xml:space="preserve">Weeks &amp; Co., Ld </t>
  </si>
  <si>
    <t>E.L.Mondon, Ld</t>
  </si>
  <si>
    <t>(closing quotation stated nominal )</t>
  </si>
  <si>
    <t>Astor House Hotel Co.</t>
  </si>
  <si>
    <t>Hongkong Hotel Co., Ld</t>
  </si>
  <si>
    <t>(dividends for 2nd half of 1904)</t>
  </si>
  <si>
    <t>Hotel Des Colonies Co., Ld</t>
  </si>
  <si>
    <t>Tsingtao Hotel Co., Ld</t>
  </si>
  <si>
    <t>Lane, Crawford &amp; Co., Ld</t>
  </si>
  <si>
    <t>The Hotel Metropole Co., Ld</t>
  </si>
  <si>
    <t>Miscellaneous</t>
  </si>
  <si>
    <t>Chinese Provident Loan &amp; Mortgage Co., Ld</t>
  </si>
  <si>
    <t>Shanghai House Bazzar Co., Ld</t>
  </si>
  <si>
    <t>Shanghai Mercury, Ld</t>
  </si>
  <si>
    <t>(issue of new shares, closing quotation stated par cash)</t>
  </si>
  <si>
    <t>Shanghai Mutual Telephone Co., Ld</t>
  </si>
  <si>
    <t>China Import &amp; Export Lumber Co., Ld</t>
  </si>
  <si>
    <t>Shanghai Electric and Asbestos Co., Ld</t>
  </si>
  <si>
    <t>Dallas Horse Repository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</si>
</sst>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15.57421875" style="1" bestFit="1" customWidth="1"/>
    <col min="7" max="7" width="24.8515625" style="0" bestFit="1" customWidth="1"/>
    <col min="8" max="8" width="12.8515625" style="0" bestFit="1" customWidth="1"/>
    <col min="11" max="11" width="14.28125" style="0" bestFit="1" customWidth="1"/>
    <col min="12" max="12" width="14.28125" style="0" customWidth="1"/>
    <col min="13" max="13" width="7.8515625" style="0" bestFit="1" customWidth="1"/>
    <col min="14" max="14" width="14.28125" style="0" bestFit="1" customWidth="1"/>
    <col min="15" max="15" width="14.28125" style="2" customWidth="1"/>
    <col min="16" max="16" width="14.140625" style="3" bestFit="1" customWidth="1"/>
    <col min="17" max="17" width="14.28125" style="0" bestFit="1" customWidth="1"/>
    <col min="18" max="18" width="13.8515625" style="0" bestFit="1" customWidth="1"/>
    <col min="22" max="22" width="18.00390625" style="0" bestFit="1" customWidth="1"/>
    <col min="23" max="23" width="14.28125" style="0" bestFit="1" customWidth="1"/>
    <col min="24" max="27" width="14.28125" style="0" customWidth="1"/>
    <col min="28" max="29" width="10.140625" style="0" bestFit="1" customWidth="1"/>
    <col min="30" max="30" width="14.28125" style="0" bestFit="1" customWidth="1"/>
    <col min="31" max="31" width="14.28125" style="1" customWidth="1"/>
    <col min="32" max="32" width="32.140625" style="0" bestFit="1" customWidth="1"/>
    <col min="33" max="33" width="15.7109375" style="3" bestFit="1" customWidth="1"/>
    <col min="34" max="34" width="15.7109375" style="3" customWidth="1"/>
    <col min="35" max="35" width="10.140625" style="3" bestFit="1" customWidth="1"/>
    <col min="36" max="36" width="14.28125" style="0" bestFit="1" customWidth="1"/>
    <col min="37" max="37" width="14.28125" style="2" customWidth="1"/>
    <col min="38" max="38" width="21.8515625" style="4" bestFit="1" customWidth="1"/>
  </cols>
  <sheetData>
    <row r="1" ht="12.75">
      <c r="A1" t="s">
        <v>0</v>
      </c>
    </row>
    <row r="3" spans="1:38" ht="12.75">
      <c r="A3" s="3" t="s">
        <v>1</v>
      </c>
      <c r="B3" s="3" t="s">
        <v>2</v>
      </c>
      <c r="C3" s="4" t="s">
        <v>3</v>
      </c>
      <c r="D3" s="5" t="s">
        <v>4</v>
      </c>
      <c r="E3" s="5"/>
      <c r="F3" s="1" t="s">
        <v>5</v>
      </c>
      <c r="G3" t="s">
        <v>6</v>
      </c>
      <c r="H3" t="s">
        <v>7</v>
      </c>
      <c r="I3" s="3" t="s">
        <v>8</v>
      </c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12</v>
      </c>
      <c r="AD3" s="5"/>
      <c r="AE3" s="5"/>
      <c r="AF3" s="5"/>
      <c r="AG3" s="5"/>
      <c r="AI3" s="5" t="s">
        <v>13</v>
      </c>
      <c r="AJ3" s="5"/>
      <c r="AK3" s="5"/>
      <c r="AL3" s="4" t="s">
        <v>14</v>
      </c>
    </row>
    <row r="4" spans="1:37" ht="12.75">
      <c r="A4" s="3"/>
      <c r="B4" s="3"/>
      <c r="C4" s="4"/>
      <c r="D4" s="3" t="s">
        <v>15</v>
      </c>
      <c r="E4" s="3" t="s">
        <v>16</v>
      </c>
      <c r="F4" s="1" t="s">
        <v>17</v>
      </c>
      <c r="I4" s="3"/>
      <c r="J4" s="3" t="s">
        <v>18</v>
      </c>
      <c r="K4" s="3" t="s">
        <v>16</v>
      </c>
      <c r="L4" s="1" t="s">
        <v>19</v>
      </c>
      <c r="M4" s="3" t="s">
        <v>20</v>
      </c>
      <c r="N4" s="3" t="s">
        <v>16</v>
      </c>
      <c r="O4" s="1" t="s">
        <v>19</v>
      </c>
      <c r="P4" s="3" t="s">
        <v>21</v>
      </c>
      <c r="Q4" s="3" t="s">
        <v>16</v>
      </c>
      <c r="R4" s="3" t="s">
        <v>22</v>
      </c>
      <c r="S4" s="3" t="s">
        <v>16</v>
      </c>
      <c r="T4" s="3" t="s">
        <v>23</v>
      </c>
      <c r="U4" s="3" t="s">
        <v>16</v>
      </c>
      <c r="V4" s="3" t="s">
        <v>24</v>
      </c>
      <c r="W4" s="3" t="s">
        <v>16</v>
      </c>
      <c r="X4" s="3" t="s">
        <v>25</v>
      </c>
      <c r="Y4" s="3" t="s">
        <v>16</v>
      </c>
      <c r="Z4" s="3" t="s">
        <v>26</v>
      </c>
      <c r="AA4" s="3" t="s">
        <v>16</v>
      </c>
      <c r="AB4" s="3" t="s">
        <v>27</v>
      </c>
      <c r="AC4" s="3" t="s">
        <v>28</v>
      </c>
      <c r="AD4" s="3" t="s">
        <v>29</v>
      </c>
      <c r="AE4" s="1" t="s">
        <v>19</v>
      </c>
      <c r="AF4" s="3" t="s">
        <v>30</v>
      </c>
      <c r="AG4" s="3" t="s">
        <v>31</v>
      </c>
      <c r="AH4" s="3" t="s">
        <v>32</v>
      </c>
      <c r="AI4" s="3" t="s">
        <v>18</v>
      </c>
      <c r="AJ4" s="3" t="s">
        <v>33</v>
      </c>
      <c r="AK4" s="1" t="s">
        <v>19</v>
      </c>
    </row>
    <row r="5" spans="1:38" ht="12.75">
      <c r="A5" s="3" t="s">
        <v>34</v>
      </c>
      <c r="B5" s="3">
        <v>106</v>
      </c>
      <c r="C5" s="6" t="s">
        <v>35</v>
      </c>
      <c r="D5" s="3">
        <v>865</v>
      </c>
      <c r="E5" s="3" t="s">
        <v>36</v>
      </c>
      <c r="F5" s="1">
        <f>D5*73/100/1.542</f>
        <v>409.50064850843063</v>
      </c>
      <c r="G5" s="3" t="s">
        <v>37</v>
      </c>
      <c r="H5" s="3" t="s">
        <v>38</v>
      </c>
      <c r="I5" s="7">
        <v>80000</v>
      </c>
      <c r="J5" s="3">
        <v>125</v>
      </c>
      <c r="K5" s="3" t="s">
        <v>36</v>
      </c>
      <c r="L5" s="1">
        <f>J5*73/100/1.542</f>
        <v>59.17639429312581</v>
      </c>
      <c r="M5" s="3">
        <v>125</v>
      </c>
      <c r="N5" s="3" t="s">
        <v>36</v>
      </c>
      <c r="O5" s="1">
        <f>M5*73/100/1.542</f>
        <v>59.17639429312581</v>
      </c>
      <c r="P5" s="8">
        <v>18750000</v>
      </c>
      <c r="Q5" s="3" t="s">
        <v>36</v>
      </c>
      <c r="R5" s="8" t="s">
        <v>38</v>
      </c>
      <c r="S5" s="3" t="s">
        <v>38</v>
      </c>
      <c r="T5" s="3" t="s">
        <v>38</v>
      </c>
      <c r="U5" s="3" t="s">
        <v>38</v>
      </c>
      <c r="V5" s="8">
        <v>1702785.85</v>
      </c>
      <c r="W5" s="3" t="s">
        <v>36</v>
      </c>
      <c r="X5" s="3" t="s">
        <v>38</v>
      </c>
      <c r="Y5" s="3" t="s">
        <v>38</v>
      </c>
      <c r="Z5" s="3" t="s">
        <v>38</v>
      </c>
      <c r="AA5" s="3" t="s">
        <v>38</v>
      </c>
      <c r="AB5" s="9">
        <v>2008</v>
      </c>
      <c r="AC5" s="3">
        <v>1.15</v>
      </c>
      <c r="AD5" t="s">
        <v>39</v>
      </c>
      <c r="AE5" s="1">
        <f>420/240*4.84</f>
        <v>8.469999999999999</v>
      </c>
      <c r="AF5" s="3" t="s">
        <v>40</v>
      </c>
      <c r="AG5" s="9">
        <v>2058</v>
      </c>
      <c r="AH5" s="9" t="s">
        <v>38</v>
      </c>
      <c r="AI5" s="9" t="s">
        <v>38</v>
      </c>
      <c r="AJ5" s="9" t="s">
        <v>38</v>
      </c>
      <c r="AK5" s="1" t="s">
        <v>38</v>
      </c>
      <c r="AL5" s="4" t="s">
        <v>41</v>
      </c>
    </row>
    <row r="6" spans="1:38" ht="12.75">
      <c r="A6" s="3" t="s">
        <v>34</v>
      </c>
      <c r="B6" s="3">
        <v>113</v>
      </c>
      <c r="C6" s="6" t="s">
        <v>42</v>
      </c>
      <c r="D6" s="3">
        <v>38</v>
      </c>
      <c r="E6" s="3" t="s">
        <v>36</v>
      </c>
      <c r="F6" s="1">
        <f>D6*73/100/1.542</f>
        <v>17.989623865110246</v>
      </c>
      <c r="G6" s="3" t="s">
        <v>43</v>
      </c>
      <c r="H6" s="3" t="s">
        <v>38</v>
      </c>
      <c r="I6" s="7">
        <v>99925</v>
      </c>
      <c r="J6" s="3">
        <v>7</v>
      </c>
      <c r="K6" s="3" t="s">
        <v>39</v>
      </c>
      <c r="L6" s="3">
        <f>J6*4.84</f>
        <v>33.879999999999995</v>
      </c>
      <c r="M6" s="3">
        <v>5</v>
      </c>
      <c r="N6" s="3" t="s">
        <v>39</v>
      </c>
      <c r="O6" s="1">
        <f>M6*4.84</f>
        <v>24.2</v>
      </c>
      <c r="P6" s="8">
        <v>200000</v>
      </c>
      <c r="Q6" s="3" t="s">
        <v>36</v>
      </c>
      <c r="R6" s="3" t="s">
        <v>38</v>
      </c>
      <c r="S6" s="3" t="s">
        <v>38</v>
      </c>
      <c r="T6" s="3" t="s">
        <v>38</v>
      </c>
      <c r="U6" s="3" t="s">
        <v>38</v>
      </c>
      <c r="V6" s="8">
        <v>41758.26</v>
      </c>
      <c r="W6" s="3" t="s">
        <v>36</v>
      </c>
      <c r="X6" s="3" t="s">
        <v>38</v>
      </c>
      <c r="Y6" s="3" t="s">
        <v>38</v>
      </c>
      <c r="Z6" s="3" t="s">
        <v>38</v>
      </c>
      <c r="AA6" s="3" t="s">
        <v>38</v>
      </c>
      <c r="AB6" s="9">
        <v>1827</v>
      </c>
      <c r="AC6" s="3">
        <v>2</v>
      </c>
      <c r="AD6" s="3" t="s">
        <v>36</v>
      </c>
      <c r="AE6" s="1">
        <f>AC6*73/100/1.542</f>
        <v>0.9468223086900129</v>
      </c>
      <c r="AF6" s="3" t="s">
        <v>44</v>
      </c>
      <c r="AG6" s="9">
        <v>1493</v>
      </c>
      <c r="AH6" s="3">
        <v>1903</v>
      </c>
      <c r="AI6" s="9" t="s">
        <v>38</v>
      </c>
      <c r="AJ6" s="9" t="s">
        <v>38</v>
      </c>
      <c r="AK6" s="1" t="s">
        <v>38</v>
      </c>
      <c r="AL6" s="4" t="s">
        <v>45</v>
      </c>
    </row>
    <row r="7" spans="1:37" ht="12.75">
      <c r="A7" s="3"/>
      <c r="B7" s="3"/>
      <c r="C7" s="6"/>
      <c r="D7" s="3"/>
      <c r="E7" s="3"/>
      <c r="I7" s="7"/>
      <c r="J7" s="3"/>
      <c r="K7" s="3"/>
      <c r="L7" s="3"/>
      <c r="M7" s="3"/>
      <c r="N7" s="3"/>
      <c r="O7" s="1"/>
      <c r="P7" s="8"/>
      <c r="Q7" s="3"/>
      <c r="R7" s="3"/>
      <c r="S7" s="3"/>
      <c r="T7" s="3"/>
      <c r="U7" s="3"/>
      <c r="V7" s="8"/>
      <c r="W7" s="3"/>
      <c r="X7" s="3"/>
      <c r="Y7" s="3"/>
      <c r="Z7" s="3"/>
      <c r="AA7" s="3"/>
      <c r="AB7" s="3"/>
      <c r="AC7" s="3"/>
      <c r="AD7" s="3"/>
      <c r="AF7" s="3"/>
      <c r="AJ7" s="3"/>
      <c r="AK7" s="1"/>
    </row>
    <row r="8" spans="1:38" ht="12.75">
      <c r="A8" s="3" t="s">
        <v>46</v>
      </c>
      <c r="B8" s="3">
        <v>218</v>
      </c>
      <c r="C8" s="6" t="s">
        <v>47</v>
      </c>
      <c r="D8" s="3">
        <v>24</v>
      </c>
      <c r="E8" s="3" t="s">
        <v>36</v>
      </c>
      <c r="F8" s="1">
        <f>D8*73/100/1.542</f>
        <v>11.361867704280154</v>
      </c>
      <c r="G8" s="3" t="s">
        <v>43</v>
      </c>
      <c r="H8" s="3" t="s">
        <v>38</v>
      </c>
      <c r="I8" s="7">
        <v>80000</v>
      </c>
      <c r="J8" s="3">
        <v>15</v>
      </c>
      <c r="K8" s="3" t="s">
        <v>36</v>
      </c>
      <c r="L8" s="1">
        <f>J8*73/100/1.542</f>
        <v>7.101167315175097</v>
      </c>
      <c r="M8" s="3">
        <v>15</v>
      </c>
      <c r="N8" s="3" t="s">
        <v>36</v>
      </c>
      <c r="O8" s="1">
        <f>M8*73/100/1.542</f>
        <v>7.101167315175097</v>
      </c>
      <c r="P8" s="7" t="s">
        <v>38</v>
      </c>
      <c r="Q8" s="3" t="s">
        <v>38</v>
      </c>
      <c r="R8" s="3" t="s">
        <v>38</v>
      </c>
      <c r="S8" s="3" t="s">
        <v>38</v>
      </c>
      <c r="T8" s="3" t="s">
        <v>38</v>
      </c>
      <c r="U8" s="3" t="s">
        <v>38</v>
      </c>
      <c r="V8" s="8">
        <v>26160.88</v>
      </c>
      <c r="W8" s="3" t="s">
        <v>36</v>
      </c>
      <c r="X8" s="7">
        <v>758444</v>
      </c>
      <c r="Y8" s="3" t="s">
        <v>36</v>
      </c>
      <c r="Z8" s="7">
        <v>250000</v>
      </c>
      <c r="AA8" s="3" t="s">
        <v>36</v>
      </c>
      <c r="AB8" s="9">
        <v>1827</v>
      </c>
      <c r="AC8" s="3" t="s">
        <v>48</v>
      </c>
      <c r="AD8" s="3" t="s">
        <v>49</v>
      </c>
      <c r="AE8" s="1">
        <f>(20/3)/100*$O8</f>
        <v>0.47341115434500647</v>
      </c>
      <c r="AF8" s="3" t="s">
        <v>50</v>
      </c>
      <c r="AG8" s="9">
        <v>2055</v>
      </c>
      <c r="AH8" s="9" t="s">
        <v>38</v>
      </c>
      <c r="AI8" s="9" t="s">
        <v>38</v>
      </c>
      <c r="AJ8" s="9" t="s">
        <v>38</v>
      </c>
      <c r="AK8" s="1" t="s">
        <v>38</v>
      </c>
      <c r="AL8" s="4" t="s">
        <v>51</v>
      </c>
    </row>
    <row r="9" spans="1:38" ht="12.75">
      <c r="A9" s="3" t="s">
        <v>46</v>
      </c>
      <c r="B9" s="3">
        <v>213</v>
      </c>
      <c r="C9" s="6" t="s">
        <v>52</v>
      </c>
      <c r="D9" s="3">
        <v>65</v>
      </c>
      <c r="E9" s="3" t="s">
        <v>53</v>
      </c>
      <c r="F9" s="1">
        <f>D9/1.542</f>
        <v>42.153047989623865</v>
      </c>
      <c r="G9" s="3" t="s">
        <v>38</v>
      </c>
      <c r="H9" s="3" t="s">
        <v>38</v>
      </c>
      <c r="I9" s="7">
        <v>49589</v>
      </c>
      <c r="J9" s="3">
        <v>10</v>
      </c>
      <c r="K9" s="3" t="s">
        <v>39</v>
      </c>
      <c r="L9" s="3">
        <f>J9*4.84</f>
        <v>48.4</v>
      </c>
      <c r="M9" s="3">
        <v>10</v>
      </c>
      <c r="N9" s="3" t="s">
        <v>39</v>
      </c>
      <c r="O9" s="1">
        <f>M9*4.84</f>
        <v>48.4</v>
      </c>
      <c r="P9" s="8" t="s">
        <v>38</v>
      </c>
      <c r="Q9" s="3" t="s">
        <v>38</v>
      </c>
      <c r="R9" s="3" t="s">
        <v>38</v>
      </c>
      <c r="S9" s="3" t="s">
        <v>38</v>
      </c>
      <c r="T9" s="3" t="s">
        <v>38</v>
      </c>
      <c r="U9" s="3" t="s">
        <v>38</v>
      </c>
      <c r="V9" s="7" t="s">
        <v>54</v>
      </c>
      <c r="W9" s="3" t="s">
        <v>39</v>
      </c>
      <c r="X9" s="7">
        <v>241150</v>
      </c>
      <c r="Y9" s="3" t="s">
        <v>39</v>
      </c>
      <c r="Z9" s="7">
        <v>120000</v>
      </c>
      <c r="AA9" s="3" t="s">
        <v>39</v>
      </c>
      <c r="AB9" s="9">
        <v>1827</v>
      </c>
      <c r="AC9" s="3">
        <v>4.5</v>
      </c>
      <c r="AD9" s="3" t="s">
        <v>53</v>
      </c>
      <c r="AE9" s="1">
        <f>AC9/1.542</f>
        <v>2.9182879377431905</v>
      </c>
      <c r="AF9" s="3" t="s">
        <v>44</v>
      </c>
      <c r="AG9" s="9">
        <v>2026</v>
      </c>
      <c r="AH9" s="9" t="s">
        <v>38</v>
      </c>
      <c r="AI9" s="9" t="s">
        <v>38</v>
      </c>
      <c r="AJ9" s="9" t="s">
        <v>38</v>
      </c>
      <c r="AK9" s="1" t="s">
        <v>38</v>
      </c>
      <c r="AL9" s="4" t="s">
        <v>55</v>
      </c>
    </row>
    <row r="10" spans="1:38" ht="12.75">
      <c r="A10" s="3" t="s">
        <v>46</v>
      </c>
      <c r="B10" s="3">
        <v>224</v>
      </c>
      <c r="C10" s="6" t="s">
        <v>56</v>
      </c>
      <c r="D10" s="3">
        <v>1.6</v>
      </c>
      <c r="E10" s="3" t="s">
        <v>39</v>
      </c>
      <c r="F10" s="1">
        <f>26/20*4.84</f>
        <v>6.292</v>
      </c>
      <c r="G10" s="3" t="s">
        <v>37</v>
      </c>
      <c r="H10" s="3" t="s">
        <v>38</v>
      </c>
      <c r="I10" s="7">
        <v>2000000</v>
      </c>
      <c r="J10" s="3">
        <v>1</v>
      </c>
      <c r="K10" s="3" t="s">
        <v>39</v>
      </c>
      <c r="L10" s="3">
        <f>J10*4.84</f>
        <v>4.84</v>
      </c>
      <c r="M10" s="3">
        <v>1</v>
      </c>
      <c r="N10" s="3" t="s">
        <v>39</v>
      </c>
      <c r="O10" s="1">
        <f>M10*4.84</f>
        <v>4.84</v>
      </c>
      <c r="P10" s="8">
        <v>400000</v>
      </c>
      <c r="Q10" s="3" t="s">
        <v>39</v>
      </c>
      <c r="R10" s="3" t="s">
        <v>38</v>
      </c>
      <c r="S10" s="3" t="s">
        <v>38</v>
      </c>
      <c r="T10" s="3" t="s">
        <v>38</v>
      </c>
      <c r="U10" s="3" t="s">
        <v>38</v>
      </c>
      <c r="V10" s="3" t="s">
        <v>57</v>
      </c>
      <c r="W10" s="3" t="s">
        <v>39</v>
      </c>
      <c r="X10" s="3" t="s">
        <v>38</v>
      </c>
      <c r="Y10" s="3" t="s">
        <v>38</v>
      </c>
      <c r="Z10" s="3" t="s">
        <v>38</v>
      </c>
      <c r="AA10" s="3" t="s">
        <v>38</v>
      </c>
      <c r="AB10" s="9">
        <v>1461</v>
      </c>
      <c r="AC10" s="3">
        <v>5</v>
      </c>
      <c r="AD10" s="3" t="s">
        <v>49</v>
      </c>
      <c r="AE10" s="1">
        <f>AC10/100*$O10</f>
        <v>0.242</v>
      </c>
      <c r="AF10" s="3" t="s">
        <v>44</v>
      </c>
      <c r="AG10" s="9">
        <v>1097</v>
      </c>
      <c r="AH10" s="3">
        <v>1904</v>
      </c>
      <c r="AI10" s="9" t="s">
        <v>38</v>
      </c>
      <c r="AJ10" s="9" t="s">
        <v>38</v>
      </c>
      <c r="AK10" s="1" t="s">
        <v>38</v>
      </c>
      <c r="AL10" s="4" t="s">
        <v>58</v>
      </c>
    </row>
    <row r="11" spans="1:37" ht="12.75">
      <c r="A11" s="3" t="s">
        <v>46</v>
      </c>
      <c r="B11" s="3">
        <v>227</v>
      </c>
      <c r="C11" s="6" t="s">
        <v>59</v>
      </c>
      <c r="D11" s="3" t="s">
        <v>38</v>
      </c>
      <c r="E11" s="3" t="s">
        <v>38</v>
      </c>
      <c r="F11" s="1" t="s">
        <v>38</v>
      </c>
      <c r="G11" s="3" t="s">
        <v>38</v>
      </c>
      <c r="H11" s="3" t="s">
        <v>38</v>
      </c>
      <c r="I11" s="7">
        <v>100000</v>
      </c>
      <c r="J11" s="3">
        <v>10</v>
      </c>
      <c r="K11" s="3" t="s">
        <v>39</v>
      </c>
      <c r="L11" s="3">
        <f>J11*4.84</f>
        <v>48.4</v>
      </c>
      <c r="M11" s="3">
        <v>10</v>
      </c>
      <c r="N11" s="3" t="s">
        <v>39</v>
      </c>
      <c r="O11" s="1">
        <f>M11*4.84</f>
        <v>48.4</v>
      </c>
      <c r="P11" s="8" t="s">
        <v>38</v>
      </c>
      <c r="Q11" s="3" t="s">
        <v>38</v>
      </c>
      <c r="R11" s="3" t="s">
        <v>38</v>
      </c>
      <c r="S11" s="3" t="s">
        <v>38</v>
      </c>
      <c r="T11" s="3" t="s">
        <v>38</v>
      </c>
      <c r="U11" s="3" t="s">
        <v>38</v>
      </c>
      <c r="V11" s="3" t="s">
        <v>38</v>
      </c>
      <c r="W11" s="3" t="s">
        <v>38</v>
      </c>
      <c r="X11" s="3" t="s">
        <v>38</v>
      </c>
      <c r="Y11" s="3" t="s">
        <v>38</v>
      </c>
      <c r="Z11" s="3" t="s">
        <v>38</v>
      </c>
      <c r="AA11" s="3" t="s">
        <v>38</v>
      </c>
      <c r="AB11" s="9">
        <v>1096</v>
      </c>
      <c r="AC11" s="3" t="s">
        <v>38</v>
      </c>
      <c r="AD11" s="3" t="s">
        <v>38</v>
      </c>
      <c r="AE11" s="1" t="s">
        <v>38</v>
      </c>
      <c r="AF11" s="3" t="s">
        <v>38</v>
      </c>
      <c r="AG11" s="9" t="s">
        <v>38</v>
      </c>
      <c r="AH11" s="9"/>
      <c r="AI11" s="9" t="s">
        <v>38</v>
      </c>
      <c r="AJ11" s="9" t="s">
        <v>38</v>
      </c>
      <c r="AK11" s="1" t="s">
        <v>38</v>
      </c>
    </row>
    <row r="12" spans="1:37" ht="12.75">
      <c r="A12" s="3" t="s">
        <v>46</v>
      </c>
      <c r="B12" s="3">
        <v>225</v>
      </c>
      <c r="C12" s="4" t="s">
        <v>60</v>
      </c>
      <c r="D12" s="3">
        <v>55</v>
      </c>
      <c r="E12" s="3" t="s">
        <v>53</v>
      </c>
      <c r="F12" s="1">
        <f>D12/1.542</f>
        <v>35.66796368352789</v>
      </c>
      <c r="G12" s="3" t="s">
        <v>61</v>
      </c>
      <c r="H12" s="3" t="s">
        <v>38</v>
      </c>
      <c r="I12" s="7">
        <v>20000</v>
      </c>
      <c r="J12" s="3">
        <v>50</v>
      </c>
      <c r="K12" s="3" t="s">
        <v>53</v>
      </c>
      <c r="L12" s="1">
        <f>J12/1.542</f>
        <v>32.425421530479895</v>
      </c>
      <c r="M12" s="3">
        <v>50</v>
      </c>
      <c r="N12" s="3" t="s">
        <v>53</v>
      </c>
      <c r="O12" s="1">
        <f>M12/1.542</f>
        <v>32.425421530479895</v>
      </c>
      <c r="P12" s="7" t="s">
        <v>38</v>
      </c>
      <c r="Q12" s="3" t="s">
        <v>38</v>
      </c>
      <c r="R12" s="3" t="s">
        <v>38</v>
      </c>
      <c r="S12" s="3" t="s">
        <v>38</v>
      </c>
      <c r="T12" s="3" t="s">
        <v>38</v>
      </c>
      <c r="U12" s="3" t="s">
        <v>38</v>
      </c>
      <c r="V12" s="8">
        <v>43762.28</v>
      </c>
      <c r="W12" s="3" t="s">
        <v>53</v>
      </c>
      <c r="X12" s="3" t="s">
        <v>38</v>
      </c>
      <c r="Y12" s="3" t="s">
        <v>38</v>
      </c>
      <c r="Z12" s="3" t="s">
        <v>38</v>
      </c>
      <c r="AA12" s="3" t="s">
        <v>38</v>
      </c>
      <c r="AB12" s="9">
        <v>1827</v>
      </c>
      <c r="AC12" s="3">
        <v>4</v>
      </c>
      <c r="AD12" s="3" t="s">
        <v>49</v>
      </c>
      <c r="AE12" s="1">
        <f>AC12/100*$O12</f>
        <v>1.297016861219196</v>
      </c>
      <c r="AF12" s="3" t="s">
        <v>40</v>
      </c>
      <c r="AG12" s="9">
        <v>2067</v>
      </c>
      <c r="AH12" s="9" t="s">
        <v>38</v>
      </c>
      <c r="AI12" s="9" t="s">
        <v>38</v>
      </c>
      <c r="AJ12" s="9" t="s">
        <v>38</v>
      </c>
      <c r="AK12" s="1" t="s">
        <v>38</v>
      </c>
    </row>
    <row r="13" spans="1:37" ht="12.75">
      <c r="A13" s="3" t="s">
        <v>46</v>
      </c>
      <c r="B13" s="3">
        <v>226</v>
      </c>
      <c r="C13" s="4" t="s">
        <v>62</v>
      </c>
      <c r="D13" s="3">
        <v>47</v>
      </c>
      <c r="E13" s="3" t="s">
        <v>53</v>
      </c>
      <c r="F13" s="1">
        <f>D13/1.542</f>
        <v>30.4798962386511</v>
      </c>
      <c r="G13" s="3" t="s">
        <v>63</v>
      </c>
      <c r="H13" s="3" t="s">
        <v>38</v>
      </c>
      <c r="I13" s="7">
        <v>10000</v>
      </c>
      <c r="J13" s="3">
        <v>50</v>
      </c>
      <c r="K13" s="3" t="s">
        <v>53</v>
      </c>
      <c r="L13" s="1">
        <f>J13/1.542</f>
        <v>32.425421530479895</v>
      </c>
      <c r="M13" s="3">
        <v>50</v>
      </c>
      <c r="N13" s="3" t="s">
        <v>53</v>
      </c>
      <c r="O13" s="1">
        <f>M13/1.542</f>
        <v>32.425421530479895</v>
      </c>
      <c r="P13" s="7" t="s">
        <v>38</v>
      </c>
      <c r="Q13" s="3" t="s">
        <v>38</v>
      </c>
      <c r="R13" s="3" t="s">
        <v>38</v>
      </c>
      <c r="S13" s="3" t="s">
        <v>38</v>
      </c>
      <c r="T13" s="3" t="s">
        <v>38</v>
      </c>
      <c r="U13" s="3" t="s">
        <v>38</v>
      </c>
      <c r="V13" s="8">
        <v>43762.28</v>
      </c>
      <c r="W13" s="3" t="s">
        <v>53</v>
      </c>
      <c r="X13" s="3" t="s">
        <v>38</v>
      </c>
      <c r="Y13" s="3" t="s">
        <v>38</v>
      </c>
      <c r="Z13" s="3" t="s">
        <v>38</v>
      </c>
      <c r="AA13" s="3" t="s">
        <v>38</v>
      </c>
      <c r="AB13" s="9">
        <v>1827</v>
      </c>
      <c r="AC13" s="3">
        <v>3.5</v>
      </c>
      <c r="AD13" s="3" t="s">
        <v>49</v>
      </c>
      <c r="AE13" s="1">
        <f>AC13/100*$O13</f>
        <v>1.1348897535667963</v>
      </c>
      <c r="AF13" s="3" t="s">
        <v>40</v>
      </c>
      <c r="AG13" s="9">
        <v>2067</v>
      </c>
      <c r="AH13" s="9" t="s">
        <v>38</v>
      </c>
      <c r="AI13" s="9" t="s">
        <v>38</v>
      </c>
      <c r="AJ13" s="9" t="s">
        <v>38</v>
      </c>
      <c r="AK13" s="1" t="s">
        <v>38</v>
      </c>
    </row>
    <row r="14" spans="1:37" ht="12.75">
      <c r="A14" s="3" t="s">
        <v>46</v>
      </c>
      <c r="B14" s="3">
        <v>216</v>
      </c>
      <c r="C14" s="6" t="s">
        <v>64</v>
      </c>
      <c r="D14" s="3">
        <v>30</v>
      </c>
      <c r="E14" s="3" t="s">
        <v>65</v>
      </c>
      <c r="F14" s="1">
        <f>D14*1.542*1.05</f>
        <v>48.573</v>
      </c>
      <c r="G14" s="3" t="s">
        <v>63</v>
      </c>
      <c r="H14" s="3" t="s">
        <v>38</v>
      </c>
      <c r="I14" s="7">
        <v>25800</v>
      </c>
      <c r="J14" s="3">
        <v>50</v>
      </c>
      <c r="K14" s="3" t="s">
        <v>65</v>
      </c>
      <c r="L14" s="1">
        <f>J14/1.542*1.05</f>
        <v>34.04669260700389</v>
      </c>
      <c r="M14" s="3">
        <v>50</v>
      </c>
      <c r="N14" s="3" t="s">
        <v>65</v>
      </c>
      <c r="O14" s="1">
        <f>M14/1.542*1.05</f>
        <v>34.04669260700389</v>
      </c>
      <c r="P14" s="8">
        <v>126000</v>
      </c>
      <c r="Q14" s="3" t="s">
        <v>65</v>
      </c>
      <c r="R14" s="3" t="s">
        <v>38</v>
      </c>
      <c r="S14" s="3" t="s">
        <v>38</v>
      </c>
      <c r="T14" s="3" t="s">
        <v>38</v>
      </c>
      <c r="U14" s="3" t="s">
        <v>38</v>
      </c>
      <c r="V14" s="8">
        <v>4333</v>
      </c>
      <c r="W14" s="3" t="s">
        <v>53</v>
      </c>
      <c r="X14" s="3" t="s">
        <v>38</v>
      </c>
      <c r="Y14" s="3" t="s">
        <v>38</v>
      </c>
      <c r="Z14" s="3" t="s">
        <v>38</v>
      </c>
      <c r="AA14" s="3" t="s">
        <v>38</v>
      </c>
      <c r="AB14" s="9">
        <v>1827</v>
      </c>
      <c r="AC14" s="3">
        <v>6.5</v>
      </c>
      <c r="AD14" s="3" t="s">
        <v>49</v>
      </c>
      <c r="AE14" s="1">
        <f>AC14/100*$O14</f>
        <v>2.213035019455253</v>
      </c>
      <c r="AF14" s="3" t="s">
        <v>44</v>
      </c>
      <c r="AG14" s="9">
        <v>1904</v>
      </c>
      <c r="AH14" s="3">
        <v>1904</v>
      </c>
      <c r="AI14" s="3" t="s">
        <v>38</v>
      </c>
      <c r="AJ14" s="9" t="s">
        <v>38</v>
      </c>
      <c r="AK14" s="1" t="s">
        <v>38</v>
      </c>
    </row>
    <row r="15" spans="1:37" ht="12.75">
      <c r="A15" s="3"/>
      <c r="B15" s="3"/>
      <c r="C15" s="6"/>
      <c r="D15" s="3"/>
      <c r="I15" s="3"/>
      <c r="J15" s="3"/>
      <c r="K15" s="3"/>
      <c r="L15" s="3"/>
      <c r="M15" s="3"/>
      <c r="N15" s="3"/>
      <c r="O15" s="1"/>
      <c r="Q15" s="4"/>
      <c r="R15" s="4"/>
      <c r="S15" s="4"/>
      <c r="T15" s="4"/>
      <c r="U15" s="4"/>
      <c r="V15" s="3"/>
      <c r="W15" s="3"/>
      <c r="X15" s="3"/>
      <c r="Y15" s="3"/>
      <c r="Z15" s="3"/>
      <c r="AA15" s="3"/>
      <c r="AB15" s="3"/>
      <c r="AC15" s="3"/>
      <c r="AJ15" s="3"/>
      <c r="AK15" s="1"/>
    </row>
    <row r="16" spans="1:37" ht="12.75">
      <c r="A16" s="3" t="s">
        <v>66</v>
      </c>
      <c r="B16" s="3">
        <v>310</v>
      </c>
      <c r="C16" s="6" t="s">
        <v>67</v>
      </c>
      <c r="D16" s="3">
        <v>132</v>
      </c>
      <c r="E16" s="3" t="s">
        <v>53</v>
      </c>
      <c r="F16" s="1">
        <f>D16/1.542</f>
        <v>85.60311284046692</v>
      </c>
      <c r="G16" s="3" t="s">
        <v>38</v>
      </c>
      <c r="H16" s="3" t="s">
        <v>68</v>
      </c>
      <c r="I16" s="7">
        <v>55200</v>
      </c>
      <c r="J16" s="3">
        <v>100</v>
      </c>
      <c r="K16" s="3" t="s">
        <v>53</v>
      </c>
      <c r="L16" s="1">
        <f>J16/1.542</f>
        <v>64.85084306095979</v>
      </c>
      <c r="M16" s="3">
        <v>100</v>
      </c>
      <c r="N16" s="3" t="s">
        <v>53</v>
      </c>
      <c r="O16" s="1">
        <f>M16/1.542</f>
        <v>64.85084306095979</v>
      </c>
      <c r="P16" s="8">
        <v>900000</v>
      </c>
      <c r="Q16" s="3" t="s">
        <v>53</v>
      </c>
      <c r="R16" s="3" t="s">
        <v>38</v>
      </c>
      <c r="S16" s="3" t="s">
        <v>38</v>
      </c>
      <c r="T16" s="3" t="s">
        <v>38</v>
      </c>
      <c r="U16" s="3" t="s">
        <v>38</v>
      </c>
      <c r="V16" s="8">
        <v>34924.24</v>
      </c>
      <c r="W16" s="3" t="s">
        <v>53</v>
      </c>
      <c r="X16" s="3" t="s">
        <v>38</v>
      </c>
      <c r="Y16" s="3" t="s">
        <v>38</v>
      </c>
      <c r="Z16" s="3" t="s">
        <v>38</v>
      </c>
      <c r="AA16" s="3" t="s">
        <v>38</v>
      </c>
      <c r="AB16" s="9">
        <v>1947</v>
      </c>
      <c r="AC16" s="3">
        <v>8</v>
      </c>
      <c r="AD16" s="3" t="s">
        <v>53</v>
      </c>
      <c r="AE16" s="1">
        <f>AC16/1.542</f>
        <v>5.188067444876784</v>
      </c>
      <c r="AF16" s="3" t="s">
        <v>69</v>
      </c>
      <c r="AG16" s="9">
        <v>2003</v>
      </c>
      <c r="AH16" s="9" t="s">
        <v>38</v>
      </c>
      <c r="AI16" s="3">
        <v>13</v>
      </c>
      <c r="AJ16" s="9" t="s">
        <v>53</v>
      </c>
      <c r="AK16" s="1">
        <f>AI16/1.542</f>
        <v>8.430609597924773</v>
      </c>
    </row>
    <row r="17" spans="1:38" ht="12.75">
      <c r="A17" s="3" t="s">
        <v>66</v>
      </c>
      <c r="B17" s="3">
        <v>306</v>
      </c>
      <c r="C17" s="6" t="s">
        <v>70</v>
      </c>
      <c r="D17" s="3">
        <v>163</v>
      </c>
      <c r="E17" s="3" t="s">
        <v>36</v>
      </c>
      <c r="F17" s="1">
        <f>D17*73/100/1.542</f>
        <v>77.16601815823606</v>
      </c>
      <c r="G17" s="3" t="s">
        <v>43</v>
      </c>
      <c r="H17" s="3" t="s">
        <v>38</v>
      </c>
      <c r="I17" s="7">
        <v>50000</v>
      </c>
      <c r="J17" s="3">
        <v>50</v>
      </c>
      <c r="K17" s="3" t="s">
        <v>36</v>
      </c>
      <c r="L17" s="1">
        <f>J17*73/100/1.542</f>
        <v>23.670557717250325</v>
      </c>
      <c r="M17" s="3">
        <v>50</v>
      </c>
      <c r="N17" s="3" t="s">
        <v>36</v>
      </c>
      <c r="O17" s="1">
        <f>M17*73/100/1.542</f>
        <v>23.670557717250325</v>
      </c>
      <c r="P17" s="8">
        <v>25500</v>
      </c>
      <c r="Q17" s="3" t="s">
        <v>36</v>
      </c>
      <c r="R17" s="3" t="s">
        <v>38</v>
      </c>
      <c r="S17" s="3" t="s">
        <v>38</v>
      </c>
      <c r="T17" s="3" t="s">
        <v>38</v>
      </c>
      <c r="U17" s="3" t="s">
        <v>38</v>
      </c>
      <c r="V17" s="8">
        <v>498289.1</v>
      </c>
      <c r="W17" s="3" t="s">
        <v>36</v>
      </c>
      <c r="X17" s="3" t="s">
        <v>38</v>
      </c>
      <c r="Y17" s="3" t="s">
        <v>38</v>
      </c>
      <c r="Z17" s="3" t="s">
        <v>38</v>
      </c>
      <c r="AA17" s="3" t="s">
        <v>38</v>
      </c>
      <c r="AB17" s="9">
        <v>1827</v>
      </c>
      <c r="AC17" s="3">
        <v>6</v>
      </c>
      <c r="AD17" s="3" t="s">
        <v>36</v>
      </c>
      <c r="AE17" s="1">
        <f>AC17*73/100/1.542</f>
        <v>2.8404669260700386</v>
      </c>
      <c r="AF17" s="3" t="s">
        <v>50</v>
      </c>
      <c r="AG17" s="9">
        <v>2061</v>
      </c>
      <c r="AH17" s="3">
        <v>1905</v>
      </c>
      <c r="AI17" s="9" t="s">
        <v>38</v>
      </c>
      <c r="AJ17" s="9" t="s">
        <v>38</v>
      </c>
      <c r="AK17" s="1" t="s">
        <v>38</v>
      </c>
      <c r="AL17" s="4" t="s">
        <v>71</v>
      </c>
    </row>
    <row r="18" spans="1:37" ht="12.75">
      <c r="A18" s="3" t="s">
        <v>66</v>
      </c>
      <c r="B18" s="3">
        <v>703</v>
      </c>
      <c r="C18" s="4" t="s">
        <v>72</v>
      </c>
      <c r="D18" s="3">
        <v>220</v>
      </c>
      <c r="E18" s="3" t="s">
        <v>53</v>
      </c>
      <c r="F18" s="1">
        <f>D18/1.542</f>
        <v>142.67185473411155</v>
      </c>
      <c r="G18" s="3" t="s">
        <v>38</v>
      </c>
      <c r="H18" s="3" t="s">
        <v>68</v>
      </c>
      <c r="I18" s="7">
        <v>20000</v>
      </c>
      <c r="J18" s="3">
        <v>100</v>
      </c>
      <c r="K18" s="3" t="s">
        <v>53</v>
      </c>
      <c r="L18" s="1">
        <f>J18/1.542</f>
        <v>64.85084306095979</v>
      </c>
      <c r="M18" s="3">
        <v>100</v>
      </c>
      <c r="N18" s="3" t="s">
        <v>53</v>
      </c>
      <c r="O18" s="1">
        <f>M18/1.542</f>
        <v>64.85084306095979</v>
      </c>
      <c r="P18" s="8">
        <v>487210.88</v>
      </c>
      <c r="Q18" s="3" t="s">
        <v>53</v>
      </c>
      <c r="R18" s="3" t="s">
        <v>38</v>
      </c>
      <c r="S18" s="3" t="s">
        <v>38</v>
      </c>
      <c r="T18" s="3" t="s">
        <v>38</v>
      </c>
      <c r="U18" s="3" t="s">
        <v>38</v>
      </c>
      <c r="V18" s="8">
        <v>10711.92</v>
      </c>
      <c r="W18" s="3" t="s">
        <v>53</v>
      </c>
      <c r="X18" s="3" t="s">
        <v>38</v>
      </c>
      <c r="Y18" s="3" t="s">
        <v>38</v>
      </c>
      <c r="Z18" s="3" t="s">
        <v>38</v>
      </c>
      <c r="AA18" s="3" t="s">
        <v>38</v>
      </c>
      <c r="AB18" s="9">
        <v>1827</v>
      </c>
      <c r="AC18" s="3">
        <v>6</v>
      </c>
      <c r="AD18" s="3" t="s">
        <v>49</v>
      </c>
      <c r="AE18" s="1">
        <f>AC18/100*$O18</f>
        <v>3.891050583657587</v>
      </c>
      <c r="AF18" s="3" t="s">
        <v>40</v>
      </c>
      <c r="AG18" s="9">
        <v>2062</v>
      </c>
      <c r="AH18" s="9" t="s">
        <v>38</v>
      </c>
      <c r="AI18" s="9" t="s">
        <v>38</v>
      </c>
      <c r="AJ18" s="9" t="s">
        <v>38</v>
      </c>
      <c r="AK18" s="1" t="s">
        <v>38</v>
      </c>
    </row>
    <row r="19" spans="1:38" ht="12.75">
      <c r="A19" s="3" t="s">
        <v>66</v>
      </c>
      <c r="B19" s="3">
        <v>708</v>
      </c>
      <c r="C19" s="4" t="s">
        <v>73</v>
      </c>
      <c r="D19" s="3">
        <v>220</v>
      </c>
      <c r="E19" s="3" t="s">
        <v>53</v>
      </c>
      <c r="F19" s="1">
        <f>D19/1.542</f>
        <v>142.67185473411155</v>
      </c>
      <c r="G19" s="3" t="s">
        <v>38</v>
      </c>
      <c r="H19" s="3" t="s">
        <v>68</v>
      </c>
      <c r="I19" s="7">
        <v>11848</v>
      </c>
      <c r="J19" s="3">
        <v>100</v>
      </c>
      <c r="K19" s="3" t="s">
        <v>53</v>
      </c>
      <c r="L19" s="1">
        <f>J19/1.542</f>
        <v>64.85084306095979</v>
      </c>
      <c r="M19" s="3">
        <v>100</v>
      </c>
      <c r="N19" s="3" t="s">
        <v>53</v>
      </c>
      <c r="O19" s="1">
        <f>M19/1.542</f>
        <v>64.85084306095979</v>
      </c>
      <c r="P19" s="8">
        <v>487210.88</v>
      </c>
      <c r="Q19" s="3" t="s">
        <v>53</v>
      </c>
      <c r="R19" s="3" t="s">
        <v>38</v>
      </c>
      <c r="S19" s="3" t="s">
        <v>38</v>
      </c>
      <c r="T19" s="3" t="s">
        <v>38</v>
      </c>
      <c r="U19" s="3" t="s">
        <v>38</v>
      </c>
      <c r="V19" s="8">
        <v>10711.92</v>
      </c>
      <c r="W19" s="3" t="s">
        <v>53</v>
      </c>
      <c r="X19" s="3" t="s">
        <v>38</v>
      </c>
      <c r="Y19" s="3" t="s">
        <v>38</v>
      </c>
      <c r="Z19" s="3" t="s">
        <v>38</v>
      </c>
      <c r="AA19" s="3" t="s">
        <v>38</v>
      </c>
      <c r="AB19" s="9">
        <v>1827</v>
      </c>
      <c r="AC19" s="3">
        <v>6</v>
      </c>
      <c r="AD19" s="3" t="s">
        <v>49</v>
      </c>
      <c r="AE19" s="1">
        <f>AC19/100*$O19</f>
        <v>3.891050583657587</v>
      </c>
      <c r="AF19" s="3" t="s">
        <v>40</v>
      </c>
      <c r="AG19" s="9">
        <v>2062</v>
      </c>
      <c r="AH19" s="9" t="s">
        <v>38</v>
      </c>
      <c r="AI19" s="9" t="s">
        <v>38</v>
      </c>
      <c r="AJ19" s="9" t="s">
        <v>38</v>
      </c>
      <c r="AK19" s="1" t="s">
        <v>38</v>
      </c>
      <c r="AL19" s="4" t="s">
        <v>74</v>
      </c>
    </row>
    <row r="20" spans="1:38" ht="12.75">
      <c r="A20" s="3" t="s">
        <v>66</v>
      </c>
      <c r="B20" s="3">
        <v>706</v>
      </c>
      <c r="C20" s="4" t="s">
        <v>75</v>
      </c>
      <c r="D20" s="3">
        <v>108</v>
      </c>
      <c r="E20" s="3" t="s">
        <v>36</v>
      </c>
      <c r="F20" s="1">
        <f>D20*73/100/1.542</f>
        <v>51.1284046692607</v>
      </c>
      <c r="G20" s="3" t="s">
        <v>38</v>
      </c>
      <c r="H20" s="3" t="s">
        <v>38</v>
      </c>
      <c r="I20" s="7">
        <v>40000</v>
      </c>
      <c r="J20" s="3">
        <v>50</v>
      </c>
      <c r="K20" s="3" t="s">
        <v>36</v>
      </c>
      <c r="L20" s="1">
        <f>J20*73/100/1.542</f>
        <v>23.670557717250325</v>
      </c>
      <c r="M20" s="3">
        <v>50</v>
      </c>
      <c r="N20" s="3" t="s">
        <v>36</v>
      </c>
      <c r="O20" s="1">
        <f>M20*73/100/1.542</f>
        <v>23.670557717250325</v>
      </c>
      <c r="P20" s="8" t="s">
        <v>38</v>
      </c>
      <c r="Q20" s="3" t="s">
        <v>38</v>
      </c>
      <c r="R20" s="3" t="s">
        <v>38</v>
      </c>
      <c r="S20" s="3" t="s">
        <v>38</v>
      </c>
      <c r="T20" s="3" t="s">
        <v>38</v>
      </c>
      <c r="U20" s="3" t="s">
        <v>38</v>
      </c>
      <c r="V20" s="8">
        <v>29422.92</v>
      </c>
      <c r="W20" s="3" t="s">
        <v>36</v>
      </c>
      <c r="X20" s="7">
        <v>250000</v>
      </c>
      <c r="Y20" s="3" t="s">
        <v>36</v>
      </c>
      <c r="Z20" s="7">
        <v>50989</v>
      </c>
      <c r="AA20" s="3" t="s">
        <v>36</v>
      </c>
      <c r="AB20" s="9">
        <v>1827</v>
      </c>
      <c r="AC20" s="3">
        <v>2.5</v>
      </c>
      <c r="AD20" s="3" t="s">
        <v>36</v>
      </c>
      <c r="AE20" s="1">
        <f>AC20*73/100/1.542</f>
        <v>1.1835278858625162</v>
      </c>
      <c r="AF20" s="3" t="s">
        <v>40</v>
      </c>
      <c r="AG20" s="9">
        <v>2034</v>
      </c>
      <c r="AH20" s="3">
        <v>1905</v>
      </c>
      <c r="AI20" s="9" t="s">
        <v>38</v>
      </c>
      <c r="AJ20" s="9" t="s">
        <v>38</v>
      </c>
      <c r="AK20" s="1" t="s">
        <v>38</v>
      </c>
      <c r="AL20" s="4" t="s">
        <v>76</v>
      </c>
    </row>
    <row r="21" spans="1:37" ht="12.75">
      <c r="A21" s="3" t="s">
        <v>66</v>
      </c>
      <c r="B21" s="3">
        <v>707</v>
      </c>
      <c r="C21" s="4" t="s">
        <v>77</v>
      </c>
      <c r="D21" s="3">
        <v>190</v>
      </c>
      <c r="E21" s="3" t="s">
        <v>53</v>
      </c>
      <c r="F21" s="1">
        <f>D21/1.542</f>
        <v>123.21660181582361</v>
      </c>
      <c r="G21" s="3" t="s">
        <v>61</v>
      </c>
      <c r="H21" s="3" t="s">
        <v>38</v>
      </c>
      <c r="I21" s="7">
        <v>2500</v>
      </c>
      <c r="J21" s="3">
        <v>100</v>
      </c>
      <c r="K21" s="3" t="s">
        <v>53</v>
      </c>
      <c r="L21" s="1">
        <f>J21/1.542</f>
        <v>64.85084306095979</v>
      </c>
      <c r="M21" s="3">
        <v>100</v>
      </c>
      <c r="N21" s="3" t="s">
        <v>53</v>
      </c>
      <c r="O21" s="1">
        <f>M21/1.542</f>
        <v>64.85084306095979</v>
      </c>
      <c r="P21" s="8">
        <v>17500</v>
      </c>
      <c r="Q21" s="3" t="s">
        <v>53</v>
      </c>
      <c r="R21" s="3" t="s">
        <v>38</v>
      </c>
      <c r="S21" s="3" t="s">
        <v>38</v>
      </c>
      <c r="T21" s="3" t="s">
        <v>38</v>
      </c>
      <c r="U21" s="3" t="s">
        <v>38</v>
      </c>
      <c r="V21" s="8">
        <v>2762.45</v>
      </c>
      <c r="W21" s="3" t="s">
        <v>53</v>
      </c>
      <c r="X21" s="3" t="s">
        <v>38</v>
      </c>
      <c r="Y21" s="3" t="s">
        <v>38</v>
      </c>
      <c r="Z21" s="3" t="s">
        <v>38</v>
      </c>
      <c r="AA21" s="3" t="s">
        <v>38</v>
      </c>
      <c r="AB21" s="9">
        <v>1827</v>
      </c>
      <c r="AC21" s="3">
        <v>18</v>
      </c>
      <c r="AD21" s="3" t="s">
        <v>49</v>
      </c>
      <c r="AE21" s="1">
        <f>AC21/100*$O21</f>
        <v>11.673151750972762</v>
      </c>
      <c r="AF21" s="3" t="s">
        <v>44</v>
      </c>
      <c r="AG21" s="9">
        <v>1917</v>
      </c>
      <c r="AH21" s="3">
        <v>1904</v>
      </c>
      <c r="AI21" s="9" t="s">
        <v>38</v>
      </c>
      <c r="AJ21" s="9" t="s">
        <v>38</v>
      </c>
      <c r="AK21" s="1" t="s">
        <v>38</v>
      </c>
    </row>
    <row r="22" spans="1:37" ht="12.75">
      <c r="A22" s="3"/>
      <c r="B22" s="3"/>
      <c r="C22" s="4"/>
      <c r="D22" s="3"/>
      <c r="E22" s="3"/>
      <c r="I22" s="7"/>
      <c r="J22" s="3"/>
      <c r="K22" s="3"/>
      <c r="L22" s="3"/>
      <c r="M22" s="3"/>
      <c r="N22" s="3"/>
      <c r="O22" s="1"/>
      <c r="Q22" s="3"/>
      <c r="R22" s="3"/>
      <c r="S22" s="3"/>
      <c r="T22" s="3"/>
      <c r="U22" s="3"/>
      <c r="V22" s="8"/>
      <c r="W22" s="3"/>
      <c r="X22" s="3"/>
      <c r="Y22" s="3"/>
      <c r="Z22" s="3"/>
      <c r="AA22" s="3"/>
      <c r="AB22" s="3"/>
      <c r="AC22" s="3"/>
      <c r="AD22" s="3"/>
      <c r="AF22" s="3"/>
      <c r="AJ22" s="3"/>
      <c r="AK22" s="1"/>
    </row>
    <row r="23" spans="1:37" ht="12.75">
      <c r="A23" s="3" t="s">
        <v>78</v>
      </c>
      <c r="B23" s="3">
        <v>503</v>
      </c>
      <c r="C23" s="4" t="s">
        <v>79</v>
      </c>
      <c r="D23" s="3">
        <v>710</v>
      </c>
      <c r="E23" s="3" t="s">
        <v>36</v>
      </c>
      <c r="F23" s="1">
        <f>D23*73/100/1.542</f>
        <v>336.1219195849546</v>
      </c>
      <c r="G23" s="3" t="s">
        <v>43</v>
      </c>
      <c r="H23" s="3" t="s">
        <v>38</v>
      </c>
      <c r="I23" s="7">
        <v>10000</v>
      </c>
      <c r="J23" s="7">
        <v>250</v>
      </c>
      <c r="K23" s="3" t="s">
        <v>36</v>
      </c>
      <c r="L23" s="1">
        <f>J23*73/100/1.542</f>
        <v>118.35278858625162</v>
      </c>
      <c r="M23" s="3">
        <v>100</v>
      </c>
      <c r="N23" s="3" t="s">
        <v>36</v>
      </c>
      <c r="O23" s="1">
        <f>M23*73/100/1.542</f>
        <v>47.34111543450065</v>
      </c>
      <c r="P23" s="8">
        <v>2063333</v>
      </c>
      <c r="Q23" s="3" t="s">
        <v>36</v>
      </c>
      <c r="R23" s="3" t="s">
        <v>38</v>
      </c>
      <c r="S23" s="3" t="s">
        <v>38</v>
      </c>
      <c r="T23" s="3" t="s">
        <v>38</v>
      </c>
      <c r="U23" s="3" t="s">
        <v>38</v>
      </c>
      <c r="V23" s="8">
        <v>2339112.23</v>
      </c>
      <c r="W23" s="3" t="s">
        <v>36</v>
      </c>
      <c r="X23" s="3" t="s">
        <v>38</v>
      </c>
      <c r="Y23" s="3" t="s">
        <v>38</v>
      </c>
      <c r="Z23" s="3" t="s">
        <v>38</v>
      </c>
      <c r="AA23" s="3" t="s">
        <v>38</v>
      </c>
      <c r="AB23" s="9">
        <v>2008</v>
      </c>
      <c r="AC23" s="3">
        <v>40</v>
      </c>
      <c r="AD23" s="3" t="s">
        <v>49</v>
      </c>
      <c r="AE23" s="1">
        <f>AC23/100*$O23</f>
        <v>18.93644617380026</v>
      </c>
      <c r="AF23" s="3" t="s">
        <v>44</v>
      </c>
      <c r="AG23" s="9">
        <v>2121</v>
      </c>
      <c r="AH23" s="3">
        <v>1904</v>
      </c>
      <c r="AI23" s="9" t="s">
        <v>38</v>
      </c>
      <c r="AJ23" s="9" t="s">
        <v>38</v>
      </c>
      <c r="AK23" s="1" t="s">
        <v>38</v>
      </c>
    </row>
    <row r="24" spans="1:38" ht="12.75">
      <c r="A24" s="3" t="s">
        <v>78</v>
      </c>
      <c r="B24" s="3">
        <v>501</v>
      </c>
      <c r="C24" s="4" t="s">
        <v>80</v>
      </c>
      <c r="D24" s="3">
        <v>84</v>
      </c>
      <c r="E24" s="3" t="s">
        <v>36</v>
      </c>
      <c r="F24" s="1">
        <f>D24*73/100/1.542</f>
        <v>39.766536964980546</v>
      </c>
      <c r="G24" s="3" t="s">
        <v>37</v>
      </c>
      <c r="H24" s="3" t="s">
        <v>38</v>
      </c>
      <c r="I24" s="7">
        <v>24000</v>
      </c>
      <c r="J24" s="3">
        <v>83.33</v>
      </c>
      <c r="K24" s="3" t="s">
        <v>36</v>
      </c>
      <c r="L24" s="1">
        <f>J24*73/100/1.542</f>
        <v>39.44935149156939</v>
      </c>
      <c r="M24" s="3">
        <v>25</v>
      </c>
      <c r="N24" s="3" t="s">
        <v>36</v>
      </c>
      <c r="O24" s="1">
        <f>M24*73/100/1.542</f>
        <v>11.835278858625163</v>
      </c>
      <c r="P24" s="8">
        <v>950000</v>
      </c>
      <c r="Q24" s="3" t="s">
        <v>36</v>
      </c>
      <c r="R24" s="3" t="s">
        <v>38</v>
      </c>
      <c r="S24" s="3" t="s">
        <v>38</v>
      </c>
      <c r="T24" s="3" t="s">
        <v>38</v>
      </c>
      <c r="U24" s="3" t="s">
        <v>38</v>
      </c>
      <c r="V24" s="8">
        <v>0</v>
      </c>
      <c r="W24" s="3" t="s">
        <v>38</v>
      </c>
      <c r="X24" s="3" t="s">
        <v>38</v>
      </c>
      <c r="Y24" s="3" t="s">
        <v>38</v>
      </c>
      <c r="Z24" s="3" t="s">
        <v>38</v>
      </c>
      <c r="AA24" s="3" t="s">
        <v>38</v>
      </c>
      <c r="AB24" s="9">
        <v>1947</v>
      </c>
      <c r="AC24" s="3">
        <v>4.5</v>
      </c>
      <c r="AD24" s="3" t="s">
        <v>36</v>
      </c>
      <c r="AE24" s="1">
        <f>AC24*73/100/1.542</f>
        <v>2.130350194552529</v>
      </c>
      <c r="AF24" s="3" t="s">
        <v>44</v>
      </c>
      <c r="AG24" s="9">
        <v>2177</v>
      </c>
      <c r="AH24" s="9">
        <v>1947</v>
      </c>
      <c r="AI24" s="9" t="s">
        <v>38</v>
      </c>
      <c r="AJ24" s="9" t="s">
        <v>38</v>
      </c>
      <c r="AK24" s="1" t="s">
        <v>38</v>
      </c>
      <c r="AL24" s="4" t="s">
        <v>81</v>
      </c>
    </row>
    <row r="25" spans="1:37" ht="12.75">
      <c r="A25" s="3" t="s">
        <v>78</v>
      </c>
      <c r="B25" s="3">
        <v>502</v>
      </c>
      <c r="C25" s="4" t="s">
        <v>82</v>
      </c>
      <c r="D25" s="3">
        <v>90</v>
      </c>
      <c r="E25" s="3" t="s">
        <v>53</v>
      </c>
      <c r="F25" s="1">
        <f>D25/1.542</f>
        <v>58.36575875486381</v>
      </c>
      <c r="G25" s="3" t="s">
        <v>61</v>
      </c>
      <c r="H25" s="3" t="s">
        <v>38</v>
      </c>
      <c r="I25" s="7">
        <v>10000</v>
      </c>
      <c r="J25" s="3">
        <v>10</v>
      </c>
      <c r="K25" s="3" t="s">
        <v>39</v>
      </c>
      <c r="L25" s="3">
        <f>J25*4.84</f>
        <v>48.4</v>
      </c>
      <c r="M25" s="3">
        <v>5</v>
      </c>
      <c r="N25" s="3" t="s">
        <v>39</v>
      </c>
      <c r="O25" s="1">
        <f>M25*4.84</f>
        <v>24.2</v>
      </c>
      <c r="P25" s="8">
        <v>754420</v>
      </c>
      <c r="Q25" s="3" t="s">
        <v>53</v>
      </c>
      <c r="R25" s="3" t="s">
        <v>38</v>
      </c>
      <c r="S25" s="3" t="s">
        <v>38</v>
      </c>
      <c r="T25" s="3" t="s">
        <v>38</v>
      </c>
      <c r="U25" s="3" t="s">
        <v>38</v>
      </c>
      <c r="V25" s="8">
        <v>302053.37</v>
      </c>
      <c r="W25" s="3" t="s">
        <v>53</v>
      </c>
      <c r="X25" s="3" t="s">
        <v>38</v>
      </c>
      <c r="Y25" s="3" t="s">
        <v>38</v>
      </c>
      <c r="Z25" s="3" t="s">
        <v>38</v>
      </c>
      <c r="AA25" s="3" t="s">
        <v>38</v>
      </c>
      <c r="AB25" s="9">
        <v>2008</v>
      </c>
      <c r="AC25" s="3">
        <v>7.5</v>
      </c>
      <c r="AD25" s="3" t="s">
        <v>49</v>
      </c>
      <c r="AE25" s="1">
        <f>AC25/100*$O25</f>
        <v>1.815</v>
      </c>
      <c r="AF25" s="3" t="s">
        <v>69</v>
      </c>
      <c r="AG25" s="9">
        <v>2125</v>
      </c>
      <c r="AH25" s="9" t="s">
        <v>38</v>
      </c>
      <c r="AI25" s="3">
        <v>15</v>
      </c>
      <c r="AJ25" s="9" t="s">
        <v>49</v>
      </c>
      <c r="AK25" s="1">
        <f>AI25/100*$O25</f>
        <v>3.63</v>
      </c>
    </row>
    <row r="26" spans="1:38" ht="12.75">
      <c r="A26" s="3" t="s">
        <v>78</v>
      </c>
      <c r="B26" s="3">
        <v>504</v>
      </c>
      <c r="C26" s="4" t="s">
        <v>83</v>
      </c>
      <c r="D26" s="3">
        <v>170</v>
      </c>
      <c r="E26" s="3" t="s">
        <v>36</v>
      </c>
      <c r="F26" s="1">
        <f>D26*73/100/1.542</f>
        <v>80.4798962386511</v>
      </c>
      <c r="G26" s="3" t="s">
        <v>37</v>
      </c>
      <c r="H26" s="3" t="s">
        <v>38</v>
      </c>
      <c r="I26" s="7">
        <v>8000</v>
      </c>
      <c r="J26" s="3">
        <v>100</v>
      </c>
      <c r="K26" s="3" t="s">
        <v>36</v>
      </c>
      <c r="L26" s="1">
        <f>J26*73/100/1.542</f>
        <v>47.34111543450065</v>
      </c>
      <c r="M26" s="3">
        <v>60</v>
      </c>
      <c r="N26" s="3" t="s">
        <v>36</v>
      </c>
      <c r="O26" s="1">
        <f>M26*73/100/1.542</f>
        <v>28.404669260700388</v>
      </c>
      <c r="P26" s="8">
        <v>7500000</v>
      </c>
      <c r="Q26" s="3" t="s">
        <v>36</v>
      </c>
      <c r="R26" s="3" t="s">
        <v>38</v>
      </c>
      <c r="S26" s="3" t="s">
        <v>38</v>
      </c>
      <c r="T26" s="3" t="s">
        <v>38</v>
      </c>
      <c r="U26" s="3" t="s">
        <v>38</v>
      </c>
      <c r="V26" s="8">
        <v>623364.95</v>
      </c>
      <c r="W26" s="3" t="s">
        <v>36</v>
      </c>
      <c r="X26" s="3" t="s">
        <v>38</v>
      </c>
      <c r="Y26" s="3" t="s">
        <v>38</v>
      </c>
      <c r="Z26" s="3" t="s">
        <v>38</v>
      </c>
      <c r="AA26" s="3" t="s">
        <v>38</v>
      </c>
      <c r="AB26" s="9">
        <v>1827</v>
      </c>
      <c r="AC26" s="3">
        <v>15</v>
      </c>
      <c r="AD26" s="3" t="s">
        <v>36</v>
      </c>
      <c r="AE26" s="1">
        <f>AC26*73/100/1.542</f>
        <v>7.101167315175097</v>
      </c>
      <c r="AF26" s="3" t="s">
        <v>44</v>
      </c>
      <c r="AG26" s="9">
        <v>1929</v>
      </c>
      <c r="AH26" s="9" t="s">
        <v>84</v>
      </c>
      <c r="AI26" s="9" t="s">
        <v>38</v>
      </c>
      <c r="AJ26" s="9" t="s">
        <v>38</v>
      </c>
      <c r="AK26" s="1" t="s">
        <v>38</v>
      </c>
      <c r="AL26" s="4" t="s">
        <v>85</v>
      </c>
    </row>
    <row r="27" spans="1:37" ht="12.75">
      <c r="A27" s="3" t="s">
        <v>78</v>
      </c>
      <c r="B27" s="3">
        <v>512</v>
      </c>
      <c r="C27" s="4" t="s">
        <v>86</v>
      </c>
      <c r="D27" s="3">
        <v>325</v>
      </c>
      <c r="E27" s="3" t="s">
        <v>36</v>
      </c>
      <c r="F27" s="1">
        <f>D27*73/100/1.542</f>
        <v>153.8586251621271</v>
      </c>
      <c r="G27" s="3" t="s">
        <v>37</v>
      </c>
      <c r="H27" s="3" t="s">
        <v>38</v>
      </c>
      <c r="I27" s="7">
        <v>10000</v>
      </c>
      <c r="J27" s="3">
        <v>250</v>
      </c>
      <c r="K27" s="3" t="s">
        <v>36</v>
      </c>
      <c r="L27" s="1">
        <f>J27*73/100/1.542</f>
        <v>118.35278858625162</v>
      </c>
      <c r="M27" s="3">
        <v>50</v>
      </c>
      <c r="N27" s="3" t="s">
        <v>36</v>
      </c>
      <c r="O27" s="1">
        <f>M27*73/100/1.542</f>
        <v>23.670557717250325</v>
      </c>
      <c r="P27" s="8">
        <v>1600000</v>
      </c>
      <c r="Q27" s="3" t="s">
        <v>36</v>
      </c>
      <c r="R27" s="3" t="s">
        <v>38</v>
      </c>
      <c r="S27" s="3" t="s">
        <v>38</v>
      </c>
      <c r="T27" s="3" t="s">
        <v>38</v>
      </c>
      <c r="U27" s="3" t="s">
        <v>38</v>
      </c>
      <c r="V27" s="8">
        <v>661540.38</v>
      </c>
      <c r="W27" s="3" t="s">
        <v>36</v>
      </c>
      <c r="X27" s="3" t="s">
        <v>38</v>
      </c>
      <c r="Y27" s="3" t="s">
        <v>38</v>
      </c>
      <c r="Z27" s="3" t="s">
        <v>38</v>
      </c>
      <c r="AA27" s="3" t="s">
        <v>38</v>
      </c>
      <c r="AB27" s="9">
        <v>1827</v>
      </c>
      <c r="AC27" s="3">
        <v>20</v>
      </c>
      <c r="AD27" s="3" t="s">
        <v>36</v>
      </c>
      <c r="AE27" s="1">
        <f>AC27*73/100/1.542</f>
        <v>9.46822308690013</v>
      </c>
      <c r="AF27" s="3" t="s">
        <v>44</v>
      </c>
      <c r="AG27" s="9">
        <v>2122</v>
      </c>
      <c r="AH27" s="3">
        <v>1904</v>
      </c>
      <c r="AI27" s="9" t="s">
        <v>38</v>
      </c>
      <c r="AJ27" s="9" t="s">
        <v>38</v>
      </c>
      <c r="AK27" s="1" t="s">
        <v>38</v>
      </c>
    </row>
    <row r="28" spans="1:37" ht="12.75">
      <c r="A28" s="3"/>
      <c r="B28" s="3"/>
      <c r="C28" s="6"/>
      <c r="D28" s="3"/>
      <c r="G28" s="3"/>
      <c r="I28" s="3"/>
      <c r="J28" s="3"/>
      <c r="K28" s="3"/>
      <c r="L28" s="3"/>
      <c r="M28" s="3"/>
      <c r="N28" s="3"/>
      <c r="O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F28" s="3"/>
      <c r="AJ28" s="3"/>
      <c r="AK28" s="1"/>
    </row>
    <row r="29" spans="1:38" ht="12.75">
      <c r="A29" s="3" t="s">
        <v>87</v>
      </c>
      <c r="B29" s="3">
        <v>601</v>
      </c>
      <c r="C29" s="4" t="s">
        <v>88</v>
      </c>
      <c r="D29" s="3">
        <v>330</v>
      </c>
      <c r="E29" s="3" t="s">
        <v>36</v>
      </c>
      <c r="F29" s="1">
        <f>D29*73/100/1.542</f>
        <v>156.22568093385215</v>
      </c>
      <c r="G29" s="3" t="s">
        <v>38</v>
      </c>
      <c r="H29" s="3" t="s">
        <v>38</v>
      </c>
      <c r="I29" s="7">
        <v>8000</v>
      </c>
      <c r="J29" s="3">
        <v>250</v>
      </c>
      <c r="K29" s="3" t="s">
        <v>36</v>
      </c>
      <c r="L29" s="1">
        <f>J29*73/100/1.542</f>
        <v>118.35278858625162</v>
      </c>
      <c r="M29" s="3">
        <v>50</v>
      </c>
      <c r="N29" s="3" t="s">
        <v>36</v>
      </c>
      <c r="O29" s="1">
        <f>M29*73/100/1.542</f>
        <v>23.670557717250325</v>
      </c>
      <c r="P29" s="8">
        <v>1200510.7</v>
      </c>
      <c r="Q29" s="3" t="s">
        <v>36</v>
      </c>
      <c r="R29" s="3" t="s">
        <v>38</v>
      </c>
      <c r="S29" s="3" t="s">
        <v>38</v>
      </c>
      <c r="T29" s="3" t="s">
        <v>38</v>
      </c>
      <c r="U29" s="3" t="s">
        <v>38</v>
      </c>
      <c r="V29" s="8">
        <v>360372.68</v>
      </c>
      <c r="W29" s="3" t="s">
        <v>36</v>
      </c>
      <c r="X29" s="3" t="s">
        <v>38</v>
      </c>
      <c r="Y29" s="3" t="s">
        <v>38</v>
      </c>
      <c r="Z29" s="3" t="s">
        <v>38</v>
      </c>
      <c r="AA29" s="3" t="s">
        <v>38</v>
      </c>
      <c r="AB29" s="9">
        <v>1827</v>
      </c>
      <c r="AC29" s="3">
        <v>34</v>
      </c>
      <c r="AD29" s="3" t="s">
        <v>36</v>
      </c>
      <c r="AE29" s="1">
        <f>AC29*73/100/1.542</f>
        <v>16.09597924773022</v>
      </c>
      <c r="AF29" s="3" t="s">
        <v>44</v>
      </c>
      <c r="AG29" s="9">
        <v>1893</v>
      </c>
      <c r="AH29" s="3">
        <v>1903</v>
      </c>
      <c r="AI29" s="9" t="s">
        <v>38</v>
      </c>
      <c r="AJ29" s="9" t="s">
        <v>38</v>
      </c>
      <c r="AK29" s="1" t="s">
        <v>38</v>
      </c>
      <c r="AL29" s="4" t="s">
        <v>89</v>
      </c>
    </row>
    <row r="30" spans="1:38" ht="12.75">
      <c r="A30" s="3" t="s">
        <v>87</v>
      </c>
      <c r="B30" s="3">
        <v>602</v>
      </c>
      <c r="C30" s="4" t="s">
        <v>90</v>
      </c>
      <c r="D30" s="3">
        <v>87</v>
      </c>
      <c r="E30" s="3" t="s">
        <v>36</v>
      </c>
      <c r="F30" s="1">
        <f>D30*73/100/1.542</f>
        <v>41.18677042801556</v>
      </c>
      <c r="G30" s="3" t="s">
        <v>38</v>
      </c>
      <c r="H30" s="3" t="s">
        <v>38</v>
      </c>
      <c r="I30" s="7">
        <v>20000</v>
      </c>
      <c r="J30" s="3">
        <v>100</v>
      </c>
      <c r="K30" s="3" t="s">
        <v>36</v>
      </c>
      <c r="L30" s="1">
        <f>J30*73/100/1.542</f>
        <v>47.34111543450065</v>
      </c>
      <c r="M30" s="3">
        <v>20</v>
      </c>
      <c r="N30" s="3" t="s">
        <v>36</v>
      </c>
      <c r="O30" s="1">
        <f>M30*73/100/1.542</f>
        <v>9.46822308690013</v>
      </c>
      <c r="P30" s="8">
        <v>1218039.73</v>
      </c>
      <c r="Q30" s="3" t="s">
        <v>36</v>
      </c>
      <c r="R30" s="3" t="s">
        <v>38</v>
      </c>
      <c r="S30" s="3" t="s">
        <v>38</v>
      </c>
      <c r="T30" s="3" t="s">
        <v>38</v>
      </c>
      <c r="U30" s="3" t="s">
        <v>38</v>
      </c>
      <c r="V30" s="8">
        <v>260374.85</v>
      </c>
      <c r="W30" s="3" t="s">
        <v>36</v>
      </c>
      <c r="X30" s="3" t="s">
        <v>38</v>
      </c>
      <c r="Y30" s="3" t="s">
        <v>38</v>
      </c>
      <c r="Z30" s="3" t="s">
        <v>38</v>
      </c>
      <c r="AA30" s="3" t="s">
        <v>38</v>
      </c>
      <c r="AB30" s="9">
        <v>1827</v>
      </c>
      <c r="AC30" s="3">
        <v>7</v>
      </c>
      <c r="AD30" s="3" t="s">
        <v>36</v>
      </c>
      <c r="AE30" s="1">
        <f>AC30*73/100/1.542</f>
        <v>3.3138780804150456</v>
      </c>
      <c r="AF30" s="3" t="s">
        <v>44</v>
      </c>
      <c r="AG30" s="9">
        <v>1896</v>
      </c>
      <c r="AH30" s="3">
        <v>1903</v>
      </c>
      <c r="AI30" s="9" t="s">
        <v>38</v>
      </c>
      <c r="AJ30" s="9" t="s">
        <v>38</v>
      </c>
      <c r="AK30" s="1" t="s">
        <v>38</v>
      </c>
      <c r="AL30" s="4" t="s">
        <v>89</v>
      </c>
    </row>
    <row r="31" spans="1:37" ht="12.75">
      <c r="A31" s="3"/>
      <c r="B31" s="3"/>
      <c r="C31" s="6"/>
      <c r="D31" s="3"/>
      <c r="I31" s="3"/>
      <c r="J31" s="3"/>
      <c r="K31" s="3"/>
      <c r="L31" s="3"/>
      <c r="M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F31" s="3"/>
      <c r="AJ31" s="3"/>
      <c r="AK31" s="1"/>
    </row>
    <row r="32" spans="1:37" ht="12.75">
      <c r="A32" s="3" t="s">
        <v>91</v>
      </c>
      <c r="B32" s="3">
        <v>818</v>
      </c>
      <c r="C32" s="4" t="s">
        <v>92</v>
      </c>
      <c r="D32" s="3" t="s">
        <v>38</v>
      </c>
      <c r="E32" s="3" t="s">
        <v>38</v>
      </c>
      <c r="F32" s="1" t="s">
        <v>38</v>
      </c>
      <c r="G32" s="3" t="s">
        <v>38</v>
      </c>
      <c r="H32" s="3" t="s">
        <v>38</v>
      </c>
      <c r="I32" s="7">
        <v>50000</v>
      </c>
      <c r="J32" s="3">
        <v>1</v>
      </c>
      <c r="K32" s="3" t="s">
        <v>39</v>
      </c>
      <c r="L32" s="3">
        <f>J32*4.84</f>
        <v>4.84</v>
      </c>
      <c r="M32" s="3">
        <v>1</v>
      </c>
      <c r="N32" s="3" t="s">
        <v>39</v>
      </c>
      <c r="O32" s="1">
        <f>M32*4.84</f>
        <v>4.84</v>
      </c>
      <c r="P32" s="8" t="s">
        <v>93</v>
      </c>
      <c r="Q32" s="3" t="s">
        <v>39</v>
      </c>
      <c r="R32" s="3" t="s">
        <v>38</v>
      </c>
      <c r="S32" s="3" t="s">
        <v>38</v>
      </c>
      <c r="T32" s="3" t="s">
        <v>38</v>
      </c>
      <c r="U32" s="3" t="s">
        <v>38</v>
      </c>
      <c r="V32" s="8" t="s">
        <v>94</v>
      </c>
      <c r="W32" s="3" t="s">
        <v>39</v>
      </c>
      <c r="X32" s="3" t="s">
        <v>38</v>
      </c>
      <c r="Y32" s="3" t="s">
        <v>38</v>
      </c>
      <c r="Z32" s="3" t="s">
        <v>38</v>
      </c>
      <c r="AA32" s="3" t="s">
        <v>38</v>
      </c>
      <c r="AB32" s="9">
        <v>1552</v>
      </c>
      <c r="AC32" s="3">
        <v>0.1</v>
      </c>
      <c r="AD32" s="3" t="s">
        <v>39</v>
      </c>
      <c r="AE32" s="1">
        <f>12/240*4.84</f>
        <v>0.242</v>
      </c>
      <c r="AF32" s="3" t="s">
        <v>38</v>
      </c>
      <c r="AG32" s="9">
        <v>394</v>
      </c>
      <c r="AH32" s="9" t="s">
        <v>38</v>
      </c>
      <c r="AI32" s="9" t="s">
        <v>38</v>
      </c>
      <c r="AJ32" s="9" t="s">
        <v>38</v>
      </c>
      <c r="AK32" s="1" t="s">
        <v>38</v>
      </c>
    </row>
    <row r="33" spans="1:38" ht="12.75">
      <c r="A33" s="3" t="s">
        <v>91</v>
      </c>
      <c r="B33" s="3">
        <v>816</v>
      </c>
      <c r="C33" s="4" t="s">
        <v>95</v>
      </c>
      <c r="D33" s="3">
        <v>4</v>
      </c>
      <c r="E33" s="3" t="s">
        <v>36</v>
      </c>
      <c r="F33" s="1">
        <f>D33*73/100/1.542</f>
        <v>1.8936446173800259</v>
      </c>
      <c r="G33" s="3" t="s">
        <v>38</v>
      </c>
      <c r="H33" s="3" t="s">
        <v>38</v>
      </c>
      <c r="I33" s="7">
        <v>150000</v>
      </c>
      <c r="J33" s="3">
        <v>1</v>
      </c>
      <c r="K33" s="3" t="s">
        <v>39</v>
      </c>
      <c r="L33" s="3">
        <f>J33*4.84</f>
        <v>4.84</v>
      </c>
      <c r="M33" s="10" t="s">
        <v>96</v>
      </c>
      <c r="N33" s="3" t="s">
        <v>39</v>
      </c>
      <c r="O33" s="1">
        <f>226/240*4.84</f>
        <v>4.557666666666666</v>
      </c>
      <c r="P33" s="8" t="s">
        <v>93</v>
      </c>
      <c r="Q33" s="3" t="s">
        <v>39</v>
      </c>
      <c r="R33" s="3" t="s">
        <v>38</v>
      </c>
      <c r="S33" s="3" t="s">
        <v>38</v>
      </c>
      <c r="T33" s="3" t="s">
        <v>38</v>
      </c>
      <c r="U33" s="3" t="s">
        <v>38</v>
      </c>
      <c r="V33" s="8" t="s">
        <v>94</v>
      </c>
      <c r="W33" s="3" t="s">
        <v>39</v>
      </c>
      <c r="X33" s="3" t="s">
        <v>38</v>
      </c>
      <c r="Y33" s="3" t="s">
        <v>38</v>
      </c>
      <c r="Z33" s="3" t="s">
        <v>38</v>
      </c>
      <c r="AA33" s="3" t="s">
        <v>38</v>
      </c>
      <c r="AB33" s="9">
        <v>1552</v>
      </c>
      <c r="AC33" s="3">
        <v>0.1</v>
      </c>
      <c r="AD33" s="3" t="s">
        <v>39</v>
      </c>
      <c r="AE33" s="1">
        <v>0.24</v>
      </c>
      <c r="AF33" s="3" t="s">
        <v>38</v>
      </c>
      <c r="AG33" s="9">
        <v>394</v>
      </c>
      <c r="AH33" s="9" t="s">
        <v>38</v>
      </c>
      <c r="AI33" s="9" t="s">
        <v>38</v>
      </c>
      <c r="AJ33" s="9" t="s">
        <v>38</v>
      </c>
      <c r="AK33" s="1" t="s">
        <v>38</v>
      </c>
      <c r="AL33" s="4" t="s">
        <v>89</v>
      </c>
    </row>
    <row r="34" spans="1:37" ht="12.75">
      <c r="A34" s="3" t="s">
        <v>91</v>
      </c>
      <c r="B34" s="3">
        <v>817</v>
      </c>
      <c r="C34" s="4" t="s">
        <v>97</v>
      </c>
      <c r="D34" s="3">
        <v>8.4</v>
      </c>
      <c r="E34" s="3" t="s">
        <v>53</v>
      </c>
      <c r="F34" s="1">
        <f>D34/1.542</f>
        <v>5.447470817120623</v>
      </c>
      <c r="G34" s="3" t="s">
        <v>61</v>
      </c>
      <c r="H34" s="3" t="s">
        <v>38</v>
      </c>
      <c r="I34" s="7">
        <v>1000000</v>
      </c>
      <c r="J34" s="3">
        <v>1</v>
      </c>
      <c r="K34" s="3" t="s">
        <v>39</v>
      </c>
      <c r="L34" s="3">
        <f>J34*4.84</f>
        <v>4.84</v>
      </c>
      <c r="M34" s="3">
        <v>1</v>
      </c>
      <c r="N34" s="3" t="s">
        <v>39</v>
      </c>
      <c r="O34" s="1">
        <f>M34*4.84</f>
        <v>4.84</v>
      </c>
      <c r="P34" s="8">
        <v>92289</v>
      </c>
      <c r="Q34" s="3" t="s">
        <v>39</v>
      </c>
      <c r="R34" s="3" t="s">
        <v>38</v>
      </c>
      <c r="S34" s="3" t="s">
        <v>38</v>
      </c>
      <c r="T34" s="3" t="s">
        <v>38</v>
      </c>
      <c r="U34" s="3" t="s">
        <v>38</v>
      </c>
      <c r="V34" s="8">
        <v>13355</v>
      </c>
      <c r="W34" s="3" t="s">
        <v>39</v>
      </c>
      <c r="X34" s="3" t="s">
        <v>38</v>
      </c>
      <c r="Y34" s="3" t="s">
        <v>38</v>
      </c>
      <c r="Z34" s="3" t="s">
        <v>38</v>
      </c>
      <c r="AA34" s="3" t="s">
        <v>38</v>
      </c>
      <c r="AB34" s="9">
        <v>1520</v>
      </c>
      <c r="AC34" s="3">
        <v>10</v>
      </c>
      <c r="AD34" s="3" t="s">
        <v>49</v>
      </c>
      <c r="AE34" s="1">
        <f>AC34/100*$O34</f>
        <v>0.484</v>
      </c>
      <c r="AF34" s="3" t="s">
        <v>44</v>
      </c>
      <c r="AG34" s="9">
        <v>2133</v>
      </c>
      <c r="AH34" s="3">
        <v>1905</v>
      </c>
      <c r="AI34" s="9" t="s">
        <v>38</v>
      </c>
      <c r="AJ34" s="9" t="s">
        <v>38</v>
      </c>
      <c r="AK34" s="1" t="s">
        <v>38</v>
      </c>
    </row>
    <row r="35" spans="1:38" ht="12.75">
      <c r="A35" s="3" t="s">
        <v>91</v>
      </c>
      <c r="B35" s="3">
        <v>819</v>
      </c>
      <c r="C35" s="4" t="s">
        <v>98</v>
      </c>
      <c r="D35" s="3">
        <v>10.5</v>
      </c>
      <c r="E35" s="3" t="s">
        <v>36</v>
      </c>
      <c r="F35" s="1">
        <f>D35*73/100/1.542</f>
        <v>4.970817120622568</v>
      </c>
      <c r="G35" s="3" t="s">
        <v>61</v>
      </c>
      <c r="H35" s="3" t="s">
        <v>38</v>
      </c>
      <c r="I35" s="7">
        <v>30000</v>
      </c>
      <c r="J35" s="3">
        <v>20</v>
      </c>
      <c r="K35" s="3" t="s">
        <v>36</v>
      </c>
      <c r="L35" s="1">
        <f>J35*73/100/1.542</f>
        <v>9.46822308690013</v>
      </c>
      <c r="M35" s="3">
        <v>20</v>
      </c>
      <c r="N35" s="3" t="s">
        <v>36</v>
      </c>
      <c r="O35" s="1">
        <f>M35*73/100/1.542</f>
        <v>9.46822308690013</v>
      </c>
      <c r="P35" s="8" t="s">
        <v>38</v>
      </c>
      <c r="Q35" s="3" t="s">
        <v>38</v>
      </c>
      <c r="R35" s="3" t="s">
        <v>38</v>
      </c>
      <c r="S35" s="3" t="s">
        <v>38</v>
      </c>
      <c r="T35" s="3" t="s">
        <v>38</v>
      </c>
      <c r="U35" s="3" t="s">
        <v>38</v>
      </c>
      <c r="V35" s="8" t="s">
        <v>38</v>
      </c>
      <c r="W35" s="3" t="s">
        <v>38</v>
      </c>
      <c r="X35" s="3" t="s">
        <v>38</v>
      </c>
      <c r="Y35" s="3" t="s">
        <v>38</v>
      </c>
      <c r="Z35" s="3" t="s">
        <v>38</v>
      </c>
      <c r="AA35" s="3" t="s">
        <v>38</v>
      </c>
      <c r="AB35" s="9" t="s">
        <v>38</v>
      </c>
      <c r="AC35" s="3" t="s">
        <v>99</v>
      </c>
      <c r="AD35" s="3" t="s">
        <v>38</v>
      </c>
      <c r="AE35" s="1" t="s">
        <v>38</v>
      </c>
      <c r="AF35" s="3" t="s">
        <v>38</v>
      </c>
      <c r="AG35" s="9" t="s">
        <v>38</v>
      </c>
      <c r="AH35" s="9" t="s">
        <v>38</v>
      </c>
      <c r="AI35" s="9" t="s">
        <v>38</v>
      </c>
      <c r="AJ35" s="9" t="s">
        <v>38</v>
      </c>
      <c r="AK35" s="1" t="s">
        <v>38</v>
      </c>
      <c r="AL35" s="4" t="s">
        <v>100</v>
      </c>
    </row>
    <row r="36" spans="1:37" ht="12.75">
      <c r="A36" s="3"/>
      <c r="B36" s="3"/>
      <c r="C36" s="4"/>
      <c r="D36" s="3"/>
      <c r="E36" s="3"/>
      <c r="I36" s="7"/>
      <c r="J36" s="3"/>
      <c r="K36" s="3"/>
      <c r="L36" s="3"/>
      <c r="M36" s="10"/>
      <c r="N36" s="3"/>
      <c r="O36" s="1"/>
      <c r="P36" s="8"/>
      <c r="Q36" s="3"/>
      <c r="R36" s="3"/>
      <c r="S36" s="3"/>
      <c r="T36" s="3"/>
      <c r="U36" s="3"/>
      <c r="V36" s="8"/>
      <c r="W36" s="3"/>
      <c r="X36" s="3"/>
      <c r="Y36" s="3"/>
      <c r="Z36" s="3"/>
      <c r="AA36" s="3"/>
      <c r="AB36" s="3"/>
      <c r="AC36" s="3"/>
      <c r="AD36" s="3"/>
      <c r="AF36" s="3"/>
      <c r="AJ36" s="3"/>
      <c r="AK36" s="1"/>
    </row>
    <row r="37" spans="1:37" ht="12.75">
      <c r="A37" s="3" t="s">
        <v>101</v>
      </c>
      <c r="B37" s="3">
        <v>1012</v>
      </c>
      <c r="C37" s="4" t="s">
        <v>102</v>
      </c>
      <c r="D37" s="3">
        <v>64</v>
      </c>
      <c r="E37" s="3" t="s">
        <v>53</v>
      </c>
      <c r="F37" s="1">
        <f>D37/1.542</f>
        <v>41.50453955901427</v>
      </c>
      <c r="G37" s="3" t="s">
        <v>38</v>
      </c>
      <c r="H37" s="3" t="s">
        <v>38</v>
      </c>
      <c r="I37" s="7">
        <v>7000</v>
      </c>
      <c r="J37" s="3">
        <v>50</v>
      </c>
      <c r="K37" s="3" t="s">
        <v>53</v>
      </c>
      <c r="L37" s="1">
        <f>J37/1.542</f>
        <v>32.425421530479895</v>
      </c>
      <c r="M37" s="3">
        <v>50</v>
      </c>
      <c r="N37" s="3" t="s">
        <v>53</v>
      </c>
      <c r="O37" s="1">
        <f>M37/1.542</f>
        <v>32.425421530479895</v>
      </c>
      <c r="P37" s="7">
        <v>100000</v>
      </c>
      <c r="Q37" s="3" t="s">
        <v>53</v>
      </c>
      <c r="R37" s="3" t="s">
        <v>38</v>
      </c>
      <c r="S37" s="3" t="s">
        <v>38</v>
      </c>
      <c r="T37" s="3" t="s">
        <v>38</v>
      </c>
      <c r="U37" s="3" t="s">
        <v>38</v>
      </c>
      <c r="V37" s="8">
        <v>3723.73</v>
      </c>
      <c r="W37" s="3" t="s">
        <v>53</v>
      </c>
      <c r="X37" s="3" t="s">
        <v>38</v>
      </c>
      <c r="Y37" s="3" t="s">
        <v>38</v>
      </c>
      <c r="Z37" s="3" t="s">
        <v>38</v>
      </c>
      <c r="AA37" s="3" t="s">
        <v>38</v>
      </c>
      <c r="AB37" s="9">
        <v>2100</v>
      </c>
      <c r="AC37" s="3">
        <v>2.5</v>
      </c>
      <c r="AD37" s="3" t="s">
        <v>53</v>
      </c>
      <c r="AE37" s="1">
        <f>AC37/1.542</f>
        <v>1.6212710765239948</v>
      </c>
      <c r="AF37" s="3" t="s">
        <v>44</v>
      </c>
      <c r="AG37" s="9">
        <v>1816</v>
      </c>
      <c r="AH37" s="9" t="s">
        <v>38</v>
      </c>
      <c r="AI37" s="9" t="s">
        <v>38</v>
      </c>
      <c r="AJ37" s="9" t="s">
        <v>38</v>
      </c>
      <c r="AK37" s="1" t="s">
        <v>38</v>
      </c>
    </row>
    <row r="38" spans="1:37" ht="12.75">
      <c r="A38" s="3" t="s">
        <v>101</v>
      </c>
      <c r="B38" s="3">
        <v>1033</v>
      </c>
      <c r="C38" s="4" t="s">
        <v>103</v>
      </c>
      <c r="D38" s="3">
        <v>200</v>
      </c>
      <c r="E38" s="3" t="s">
        <v>36</v>
      </c>
      <c r="F38" s="1">
        <f>D38*73/100/1.542</f>
        <v>94.6822308690013</v>
      </c>
      <c r="G38" s="3" t="s">
        <v>38</v>
      </c>
      <c r="H38" s="3" t="s">
        <v>38</v>
      </c>
      <c r="I38" s="7">
        <v>20000</v>
      </c>
      <c r="J38" s="3">
        <v>100</v>
      </c>
      <c r="K38" s="3" t="s">
        <v>36</v>
      </c>
      <c r="L38" s="1">
        <f>J38*73/100/1.542</f>
        <v>47.34111543450065</v>
      </c>
      <c r="M38" s="3">
        <v>100</v>
      </c>
      <c r="N38" s="3" t="s">
        <v>36</v>
      </c>
      <c r="O38" s="1">
        <f>M38*73/100/1.542</f>
        <v>47.34111543450065</v>
      </c>
      <c r="P38" s="7" t="s">
        <v>38</v>
      </c>
      <c r="Q38" s="3" t="s">
        <v>38</v>
      </c>
      <c r="R38" s="3" t="s">
        <v>38</v>
      </c>
      <c r="S38" s="3" t="s">
        <v>38</v>
      </c>
      <c r="T38" s="3" t="s">
        <v>38</v>
      </c>
      <c r="U38" s="3" t="s">
        <v>38</v>
      </c>
      <c r="V38" s="8">
        <v>42812.75</v>
      </c>
      <c r="W38" s="3" t="s">
        <v>36</v>
      </c>
      <c r="X38" s="3" t="s">
        <v>38</v>
      </c>
      <c r="Y38" s="3" t="s">
        <v>38</v>
      </c>
      <c r="Z38" s="3" t="s">
        <v>38</v>
      </c>
      <c r="AA38" s="3" t="s">
        <v>38</v>
      </c>
      <c r="AB38" s="9">
        <v>1827</v>
      </c>
      <c r="AC38" s="3">
        <v>10</v>
      </c>
      <c r="AD38" s="3" t="s">
        <v>36</v>
      </c>
      <c r="AE38" s="1">
        <f>AC38*73/100/1.542</f>
        <v>4.734111543450065</v>
      </c>
      <c r="AF38" s="3" t="s">
        <v>40</v>
      </c>
      <c r="AG38" s="9">
        <v>2057</v>
      </c>
      <c r="AH38" s="3">
        <v>1905</v>
      </c>
      <c r="AI38" s="3" t="s">
        <v>38</v>
      </c>
      <c r="AJ38" s="9" t="s">
        <v>38</v>
      </c>
      <c r="AK38" s="1" t="s">
        <v>38</v>
      </c>
    </row>
    <row r="39" spans="1:37" ht="12.75">
      <c r="A39" s="3"/>
      <c r="B39" s="3"/>
      <c r="C39" s="4"/>
      <c r="D39" s="3"/>
      <c r="E39" s="3"/>
      <c r="I39" s="7"/>
      <c r="J39" s="3"/>
      <c r="K39" s="3"/>
      <c r="L39" s="3"/>
      <c r="M39" s="3"/>
      <c r="N39" s="3"/>
      <c r="O39" s="1"/>
      <c r="P39" s="7"/>
      <c r="Q39" s="3"/>
      <c r="R39" s="3"/>
      <c r="S39" s="3"/>
      <c r="T39" s="3"/>
      <c r="U39" s="3"/>
      <c r="V39" s="8"/>
      <c r="W39" s="3"/>
      <c r="X39" s="3"/>
      <c r="Y39" s="3"/>
      <c r="Z39" s="3"/>
      <c r="AA39" s="3"/>
      <c r="AB39" s="3"/>
      <c r="AC39" s="3"/>
      <c r="AF39" s="3"/>
      <c r="AJ39" s="3"/>
      <c r="AK39" s="1"/>
    </row>
    <row r="40" spans="1:37" ht="12.75">
      <c r="A40" s="3" t="s">
        <v>104</v>
      </c>
      <c r="B40" s="3">
        <v>1017</v>
      </c>
      <c r="C40" s="4" t="s">
        <v>105</v>
      </c>
      <c r="D40" s="3">
        <v>122</v>
      </c>
      <c r="E40" s="3" t="s">
        <v>53</v>
      </c>
      <c r="F40" s="1">
        <f>D40/1.542</f>
        <v>79.11802853437095</v>
      </c>
      <c r="G40" s="3" t="s">
        <v>63</v>
      </c>
      <c r="H40" s="3" t="s">
        <v>38</v>
      </c>
      <c r="I40" s="7">
        <v>52000</v>
      </c>
      <c r="J40" s="3">
        <v>50</v>
      </c>
      <c r="K40" s="3" t="s">
        <v>53</v>
      </c>
      <c r="L40" s="1">
        <f>J40/1.542</f>
        <v>32.425421530479895</v>
      </c>
      <c r="M40" s="3">
        <v>50</v>
      </c>
      <c r="N40" s="3" t="s">
        <v>53</v>
      </c>
      <c r="O40" s="1">
        <f>M40/1.542</f>
        <v>32.425421530479895</v>
      </c>
      <c r="P40" s="8">
        <v>828813.05</v>
      </c>
      <c r="Q40" s="3" t="s">
        <v>53</v>
      </c>
      <c r="R40" s="3" t="s">
        <v>38</v>
      </c>
      <c r="S40" s="3" t="s">
        <v>38</v>
      </c>
      <c r="T40" s="3" t="s">
        <v>38</v>
      </c>
      <c r="U40" s="3" t="s">
        <v>38</v>
      </c>
      <c r="V40" s="8">
        <v>40066.68</v>
      </c>
      <c r="W40" s="3" t="s">
        <v>53</v>
      </c>
      <c r="X40" s="3" t="s">
        <v>38</v>
      </c>
      <c r="Y40" s="3" t="s">
        <v>38</v>
      </c>
      <c r="Z40" s="3" t="s">
        <v>38</v>
      </c>
      <c r="AA40" s="3" t="s">
        <v>38</v>
      </c>
      <c r="AB40" s="9">
        <v>2029</v>
      </c>
      <c r="AC40" s="3">
        <v>3</v>
      </c>
      <c r="AD40" s="3" t="s">
        <v>53</v>
      </c>
      <c r="AE40" s="1">
        <f>AC40/1.542</f>
        <v>1.9455252918287937</v>
      </c>
      <c r="AF40" s="3" t="s">
        <v>40</v>
      </c>
      <c r="AG40" s="9">
        <v>2029</v>
      </c>
      <c r="AH40" s="9" t="s">
        <v>38</v>
      </c>
      <c r="AI40" s="9" t="s">
        <v>38</v>
      </c>
      <c r="AJ40" s="9" t="s">
        <v>38</v>
      </c>
      <c r="AK40" s="1" t="s">
        <v>38</v>
      </c>
    </row>
    <row r="41" spans="1:37" ht="12.75">
      <c r="A41" s="3" t="s">
        <v>104</v>
      </c>
      <c r="B41" s="3">
        <v>1035</v>
      </c>
      <c r="C41" s="4" t="s">
        <v>106</v>
      </c>
      <c r="D41" s="3">
        <v>125</v>
      </c>
      <c r="E41" s="3" t="s">
        <v>36</v>
      </c>
      <c r="F41" s="1">
        <f>D41*73/100/1.542</f>
        <v>59.17639429312581</v>
      </c>
      <c r="G41" s="3" t="s">
        <v>37</v>
      </c>
      <c r="H41" s="3" t="s">
        <v>38</v>
      </c>
      <c r="I41" s="7">
        <v>50000</v>
      </c>
      <c r="J41" s="3">
        <v>100</v>
      </c>
      <c r="K41" s="3" t="s">
        <v>36</v>
      </c>
      <c r="L41" s="1">
        <f>J41*73/100/1.542</f>
        <v>47.34111543450065</v>
      </c>
      <c r="M41" s="3">
        <v>100</v>
      </c>
      <c r="N41" s="3" t="s">
        <v>36</v>
      </c>
      <c r="O41" s="1">
        <f>M41*73/100/1.542</f>
        <v>47.34111543450065</v>
      </c>
      <c r="P41" s="8">
        <v>250000</v>
      </c>
      <c r="Q41" s="3" t="s">
        <v>36</v>
      </c>
      <c r="R41" s="3" t="s">
        <v>38</v>
      </c>
      <c r="S41" s="3" t="s">
        <v>38</v>
      </c>
      <c r="T41" s="3" t="s">
        <v>38</v>
      </c>
      <c r="U41" s="3" t="s">
        <v>38</v>
      </c>
      <c r="V41" s="8">
        <v>37875</v>
      </c>
      <c r="W41" s="3" t="s">
        <v>36</v>
      </c>
      <c r="X41" s="3" t="s">
        <v>38</v>
      </c>
      <c r="Y41" s="3" t="s">
        <v>38</v>
      </c>
      <c r="Z41" s="3" t="s">
        <v>38</v>
      </c>
      <c r="AA41" s="3" t="s">
        <v>38</v>
      </c>
      <c r="AB41" s="9">
        <v>1827</v>
      </c>
      <c r="AC41" s="3">
        <v>3.5</v>
      </c>
      <c r="AD41" s="3" t="s">
        <v>36</v>
      </c>
      <c r="AE41" s="1">
        <f>AC41*73/100/1.542</f>
        <v>1.6569390402075228</v>
      </c>
      <c r="AF41" s="3" t="s">
        <v>40</v>
      </c>
      <c r="AG41" s="9">
        <v>2035</v>
      </c>
      <c r="AH41" s="9" t="s">
        <v>38</v>
      </c>
      <c r="AI41" s="9" t="s">
        <v>38</v>
      </c>
      <c r="AJ41" s="9" t="s">
        <v>38</v>
      </c>
      <c r="AK41" s="1" t="s">
        <v>38</v>
      </c>
    </row>
    <row r="42" spans="1:37" ht="12.75">
      <c r="A42" s="3" t="s">
        <v>104</v>
      </c>
      <c r="B42" s="3">
        <v>2002</v>
      </c>
      <c r="C42" s="4" t="s">
        <v>107</v>
      </c>
      <c r="D42" s="3">
        <v>12</v>
      </c>
      <c r="E42" s="3" t="s">
        <v>36</v>
      </c>
      <c r="F42" s="1">
        <f>D42*73/100/1.542</f>
        <v>5.680933852140077</v>
      </c>
      <c r="G42" s="3" t="s">
        <v>37</v>
      </c>
      <c r="H42" s="3" t="s">
        <v>38</v>
      </c>
      <c r="I42" s="7">
        <v>100000</v>
      </c>
      <c r="J42" s="3">
        <v>10</v>
      </c>
      <c r="K42" s="3" t="s">
        <v>36</v>
      </c>
      <c r="L42" s="1">
        <f>J42*73/100/1.542</f>
        <v>4.734111543450065</v>
      </c>
      <c r="M42" s="3">
        <v>10</v>
      </c>
      <c r="N42" s="3" t="s">
        <v>36</v>
      </c>
      <c r="O42" s="1">
        <f>M42*73/100/1.542</f>
        <v>4.734111543450065</v>
      </c>
      <c r="P42" s="7" t="s">
        <v>38</v>
      </c>
      <c r="Q42" s="3" t="s">
        <v>38</v>
      </c>
      <c r="R42" s="3" t="s">
        <v>38</v>
      </c>
      <c r="S42" s="3" t="s">
        <v>38</v>
      </c>
      <c r="T42" s="3" t="s">
        <v>38</v>
      </c>
      <c r="U42" s="3" t="s">
        <v>38</v>
      </c>
      <c r="V42" s="8">
        <v>11598.03</v>
      </c>
      <c r="W42" s="3" t="s">
        <v>36</v>
      </c>
      <c r="X42" s="7">
        <v>200944</v>
      </c>
      <c r="Y42" s="3" t="s">
        <v>36</v>
      </c>
      <c r="Z42" s="7">
        <v>50000</v>
      </c>
      <c r="AA42" s="3" t="s">
        <v>36</v>
      </c>
      <c r="AB42" s="9">
        <v>1827</v>
      </c>
      <c r="AC42" s="3">
        <v>0.9</v>
      </c>
      <c r="AD42" s="3" t="s">
        <v>36</v>
      </c>
      <c r="AE42" s="1">
        <f>AC42*73/100/1.542</f>
        <v>0.4260700389105058</v>
      </c>
      <c r="AF42" s="3" t="s">
        <v>44</v>
      </c>
      <c r="AG42" s="9">
        <v>1869</v>
      </c>
      <c r="AH42" s="3">
        <v>1904</v>
      </c>
      <c r="AI42" s="9" t="s">
        <v>38</v>
      </c>
      <c r="AJ42" s="9" t="s">
        <v>38</v>
      </c>
      <c r="AK42" s="1" t="s">
        <v>38</v>
      </c>
    </row>
    <row r="43" spans="1:38" ht="12.75">
      <c r="A43" s="3" t="s">
        <v>104</v>
      </c>
      <c r="B43" s="3">
        <v>2003</v>
      </c>
      <c r="C43" s="4" t="s">
        <v>108</v>
      </c>
      <c r="D43" s="3">
        <v>14</v>
      </c>
      <c r="E43" s="3" t="s">
        <v>53</v>
      </c>
      <c r="F43" s="1">
        <f>D43/1.542</f>
        <v>9.07911802853437</v>
      </c>
      <c r="G43" s="3" t="s">
        <v>38</v>
      </c>
      <c r="H43" s="3" t="s">
        <v>38</v>
      </c>
      <c r="I43" s="7">
        <v>3674</v>
      </c>
      <c r="J43" s="3">
        <v>25</v>
      </c>
      <c r="K43" s="3" t="s">
        <v>53</v>
      </c>
      <c r="L43" s="1">
        <f>J43/1.542</f>
        <v>16.212710765239947</v>
      </c>
      <c r="M43" s="3">
        <v>25</v>
      </c>
      <c r="N43" s="3" t="s">
        <v>53</v>
      </c>
      <c r="O43" s="1">
        <f>M43/1.542</f>
        <v>16.212710765239947</v>
      </c>
      <c r="P43" s="7" t="s">
        <v>38</v>
      </c>
      <c r="Q43" s="3" t="s">
        <v>38</v>
      </c>
      <c r="R43" s="3" t="s">
        <v>38</v>
      </c>
      <c r="S43" s="3" t="s">
        <v>38</v>
      </c>
      <c r="T43" s="3" t="s">
        <v>38</v>
      </c>
      <c r="U43" s="3" t="s">
        <v>38</v>
      </c>
      <c r="V43" s="8">
        <v>687.71</v>
      </c>
      <c r="W43" s="3" t="s">
        <v>53</v>
      </c>
      <c r="X43" s="3" t="s">
        <v>38</v>
      </c>
      <c r="Y43" s="3" t="s">
        <v>38</v>
      </c>
      <c r="Z43" s="3" t="s">
        <v>38</v>
      </c>
      <c r="AA43" s="3" t="s">
        <v>38</v>
      </c>
      <c r="AB43" s="9">
        <v>2192</v>
      </c>
      <c r="AC43" s="3" t="s">
        <v>38</v>
      </c>
      <c r="AD43" s="3" t="s">
        <v>38</v>
      </c>
      <c r="AE43" s="1" t="s">
        <v>38</v>
      </c>
      <c r="AF43" s="3" t="s">
        <v>38</v>
      </c>
      <c r="AG43" s="3" t="s">
        <v>38</v>
      </c>
      <c r="AH43" s="3" t="s">
        <v>38</v>
      </c>
      <c r="AI43" s="3" t="s">
        <v>38</v>
      </c>
      <c r="AJ43" s="3" t="s">
        <v>38</v>
      </c>
      <c r="AK43" s="1" t="s">
        <v>38</v>
      </c>
      <c r="AL43" s="4" t="s">
        <v>109</v>
      </c>
    </row>
    <row r="44" spans="1:37" ht="12.75">
      <c r="A44" s="3" t="s">
        <v>104</v>
      </c>
      <c r="B44" s="3">
        <v>2004</v>
      </c>
      <c r="C44" s="4" t="s">
        <v>110</v>
      </c>
      <c r="D44" s="3">
        <v>55</v>
      </c>
      <c r="E44" s="3" t="s">
        <v>53</v>
      </c>
      <c r="F44" s="1">
        <f>D44/1.542</f>
        <v>35.66796368352789</v>
      </c>
      <c r="G44" s="3" t="s">
        <v>38</v>
      </c>
      <c r="H44" s="3" t="s">
        <v>38</v>
      </c>
      <c r="I44" s="7">
        <v>6000</v>
      </c>
      <c r="J44" s="3">
        <v>50</v>
      </c>
      <c r="K44" s="3" t="s">
        <v>53</v>
      </c>
      <c r="L44" s="1">
        <f>J44/1.542</f>
        <v>32.425421530479895</v>
      </c>
      <c r="M44" s="3">
        <v>50</v>
      </c>
      <c r="N44" s="3" t="s">
        <v>53</v>
      </c>
      <c r="O44" s="1">
        <f>M44/1.542</f>
        <v>32.425421530479895</v>
      </c>
      <c r="P44" s="7" t="s">
        <v>38</v>
      </c>
      <c r="Q44" s="3" t="s">
        <v>38</v>
      </c>
      <c r="R44" s="3" t="s">
        <v>38</v>
      </c>
      <c r="S44" s="3" t="s">
        <v>38</v>
      </c>
      <c r="T44" s="3" t="s">
        <v>38</v>
      </c>
      <c r="U44" s="3" t="s">
        <v>38</v>
      </c>
      <c r="V44" s="8">
        <v>3984.39</v>
      </c>
      <c r="W44" s="3" t="s">
        <v>53</v>
      </c>
      <c r="X44" s="3" t="s">
        <v>38</v>
      </c>
      <c r="Y44" s="3" t="s">
        <v>38</v>
      </c>
      <c r="Z44" s="3" t="s">
        <v>38</v>
      </c>
      <c r="AA44" s="3" t="s">
        <v>38</v>
      </c>
      <c r="AB44" s="9">
        <v>1886</v>
      </c>
      <c r="AC44" s="3">
        <v>6</v>
      </c>
      <c r="AD44" s="3" t="s">
        <v>53</v>
      </c>
      <c r="AE44" s="1">
        <f>AC44/1.542</f>
        <v>3.8910505836575875</v>
      </c>
      <c r="AF44" s="3" t="s">
        <v>44</v>
      </c>
      <c r="AG44" s="9">
        <v>1916</v>
      </c>
      <c r="AH44" s="9" t="s">
        <v>38</v>
      </c>
      <c r="AI44" s="3" t="s">
        <v>38</v>
      </c>
      <c r="AJ44" s="3" t="s">
        <v>38</v>
      </c>
      <c r="AK44" s="1" t="s">
        <v>38</v>
      </c>
    </row>
    <row r="45" spans="1:37" ht="12.75">
      <c r="A45" s="3"/>
      <c r="B45" s="3"/>
      <c r="C45" s="4"/>
      <c r="D45" s="3"/>
      <c r="E45" s="3"/>
      <c r="I45" s="7"/>
      <c r="J45" s="3"/>
      <c r="K45" s="3"/>
      <c r="L45" s="3"/>
      <c r="M45" s="3"/>
      <c r="N45" s="3"/>
      <c r="O45" s="1"/>
      <c r="P45" s="7"/>
      <c r="Q45" s="3"/>
      <c r="R45" s="3"/>
      <c r="S45" s="3"/>
      <c r="T45" s="3"/>
      <c r="U45" s="3"/>
      <c r="V45" s="8"/>
      <c r="W45" s="3"/>
      <c r="X45" s="3"/>
      <c r="Y45" s="3"/>
      <c r="Z45" s="3"/>
      <c r="AA45" s="3"/>
      <c r="AB45" s="3"/>
      <c r="AC45" s="3"/>
      <c r="AD45" s="3"/>
      <c r="AF45" s="3"/>
      <c r="AJ45" s="3"/>
      <c r="AK45" s="1"/>
    </row>
    <row r="46" spans="1:37" ht="12.75">
      <c r="A46" s="3" t="s">
        <v>111</v>
      </c>
      <c r="B46" s="3">
        <v>2501</v>
      </c>
      <c r="C46" s="4" t="s">
        <v>112</v>
      </c>
      <c r="D46" s="3">
        <v>44</v>
      </c>
      <c r="E46" s="3" t="s">
        <v>53</v>
      </c>
      <c r="F46" s="1">
        <f>D46/1.542</f>
        <v>28.534370946822307</v>
      </c>
      <c r="G46" s="3" t="s">
        <v>61</v>
      </c>
      <c r="H46" s="3" t="s">
        <v>38</v>
      </c>
      <c r="I46" s="7">
        <v>15000</v>
      </c>
      <c r="J46" s="3">
        <v>50</v>
      </c>
      <c r="K46" s="3" t="s">
        <v>53</v>
      </c>
      <c r="L46" s="1">
        <f>J46/1.542</f>
        <v>32.425421530479895</v>
      </c>
      <c r="M46" s="3">
        <v>50</v>
      </c>
      <c r="N46" s="3" t="s">
        <v>53</v>
      </c>
      <c r="O46" s="1">
        <f>M46/1.542</f>
        <v>32.425421530479895</v>
      </c>
      <c r="P46" s="3">
        <v>0</v>
      </c>
      <c r="Q46" s="3" t="s">
        <v>38</v>
      </c>
      <c r="R46" s="3" t="s">
        <v>38</v>
      </c>
      <c r="S46" s="3" t="s">
        <v>38</v>
      </c>
      <c r="T46" s="3" t="s">
        <v>38</v>
      </c>
      <c r="U46" s="3" t="s">
        <v>38</v>
      </c>
      <c r="V46" s="8">
        <v>45939.9</v>
      </c>
      <c r="W46" s="3" t="s">
        <v>53</v>
      </c>
      <c r="X46" s="3" t="s">
        <v>38</v>
      </c>
      <c r="Y46" s="3" t="s">
        <v>38</v>
      </c>
      <c r="Z46" s="3" t="s">
        <v>38</v>
      </c>
      <c r="AA46" s="3" t="s">
        <v>38</v>
      </c>
      <c r="AB46" s="9">
        <v>2131</v>
      </c>
      <c r="AC46" s="3">
        <v>8</v>
      </c>
      <c r="AD46" s="3" t="s">
        <v>53</v>
      </c>
      <c r="AE46" s="1">
        <f>AC46/1.542</f>
        <v>5.188067444876784</v>
      </c>
      <c r="AF46" s="3" t="s">
        <v>44</v>
      </c>
      <c r="AG46" s="9">
        <v>2177</v>
      </c>
      <c r="AH46" s="9" t="s">
        <v>38</v>
      </c>
      <c r="AI46" s="3" t="s">
        <v>38</v>
      </c>
      <c r="AJ46" s="3" t="s">
        <v>38</v>
      </c>
      <c r="AK46" s="1" t="s">
        <v>38</v>
      </c>
    </row>
    <row r="47" spans="1:37" ht="12.75">
      <c r="A47" s="3" t="s">
        <v>111</v>
      </c>
      <c r="B47" s="3">
        <v>2502</v>
      </c>
      <c r="C47" s="4" t="s">
        <v>113</v>
      </c>
      <c r="D47" s="3">
        <v>44</v>
      </c>
      <c r="E47" s="3" t="s">
        <v>53</v>
      </c>
      <c r="F47" s="1">
        <f>D47/1.542</f>
        <v>28.534370946822307</v>
      </c>
      <c r="G47" s="3" t="s">
        <v>38</v>
      </c>
      <c r="H47" s="3" t="s">
        <v>38</v>
      </c>
      <c r="I47" s="7">
        <v>8384</v>
      </c>
      <c r="J47" s="3">
        <v>75</v>
      </c>
      <c r="K47" s="3" t="s">
        <v>53</v>
      </c>
      <c r="L47" s="1">
        <f>J47/1.542</f>
        <v>48.63813229571984</v>
      </c>
      <c r="M47" s="3">
        <v>75</v>
      </c>
      <c r="N47" s="3" t="s">
        <v>53</v>
      </c>
      <c r="O47" s="1">
        <f>M47/1.542</f>
        <v>48.63813229571984</v>
      </c>
      <c r="P47" s="7">
        <v>100000</v>
      </c>
      <c r="Q47" s="3" t="s">
        <v>53</v>
      </c>
      <c r="R47" s="3" t="s">
        <v>38</v>
      </c>
      <c r="S47" s="3" t="s">
        <v>38</v>
      </c>
      <c r="T47" s="3" t="s">
        <v>38</v>
      </c>
      <c r="U47" s="3" t="s">
        <v>38</v>
      </c>
      <c r="V47" s="8">
        <v>18718.85</v>
      </c>
      <c r="W47" s="3" t="s">
        <v>53</v>
      </c>
      <c r="X47" s="3" t="s">
        <v>38</v>
      </c>
      <c r="Y47" s="3" t="s">
        <v>38</v>
      </c>
      <c r="Z47" s="3" t="s">
        <v>38</v>
      </c>
      <c r="AA47" s="3" t="s">
        <v>38</v>
      </c>
      <c r="AB47" s="9">
        <v>2100</v>
      </c>
      <c r="AC47" s="3">
        <v>3</v>
      </c>
      <c r="AD47" s="3" t="s">
        <v>53</v>
      </c>
      <c r="AE47" s="1">
        <f>AC47/1.542</f>
        <v>1.9455252918287937</v>
      </c>
      <c r="AF47" s="3" t="s">
        <v>40</v>
      </c>
      <c r="AG47" s="3" t="s">
        <v>114</v>
      </c>
      <c r="AH47" s="3" t="s">
        <v>38</v>
      </c>
      <c r="AI47" s="3" t="s">
        <v>38</v>
      </c>
      <c r="AJ47" s="3" t="s">
        <v>38</v>
      </c>
      <c r="AK47" s="1" t="s">
        <v>38</v>
      </c>
    </row>
    <row r="48" spans="1:37" ht="12.75">
      <c r="A48" s="3" t="s">
        <v>111</v>
      </c>
      <c r="B48" s="3">
        <v>2503</v>
      </c>
      <c r="C48" s="4" t="s">
        <v>115</v>
      </c>
      <c r="D48" s="3">
        <v>54</v>
      </c>
      <c r="E48" s="3" t="s">
        <v>53</v>
      </c>
      <c r="F48" s="1">
        <f>D48/1.542</f>
        <v>35.019455252918284</v>
      </c>
      <c r="G48" s="3" t="s">
        <v>38</v>
      </c>
      <c r="H48" s="3" t="s">
        <v>116</v>
      </c>
      <c r="I48" s="7">
        <v>7158</v>
      </c>
      <c r="J48" s="3">
        <v>100</v>
      </c>
      <c r="K48" s="3" t="s">
        <v>53</v>
      </c>
      <c r="L48" s="1">
        <f>J48/1.542</f>
        <v>64.85084306095979</v>
      </c>
      <c r="M48" s="3">
        <v>100</v>
      </c>
      <c r="N48" s="3" t="s">
        <v>53</v>
      </c>
      <c r="O48" s="1">
        <f>M48/1.542</f>
        <v>64.85084306095979</v>
      </c>
      <c r="P48" s="3">
        <v>0</v>
      </c>
      <c r="Q48" s="3" t="s">
        <v>38</v>
      </c>
      <c r="R48" s="3" t="s">
        <v>38</v>
      </c>
      <c r="S48" s="3" t="s">
        <v>38</v>
      </c>
      <c r="T48" s="3" t="s">
        <v>38</v>
      </c>
      <c r="U48" s="3" t="s">
        <v>38</v>
      </c>
      <c r="V48" s="8">
        <v>10000</v>
      </c>
      <c r="W48" s="3" t="s">
        <v>53</v>
      </c>
      <c r="X48" s="3" t="s">
        <v>38</v>
      </c>
      <c r="Y48" s="3" t="s">
        <v>38</v>
      </c>
      <c r="Z48" s="3" t="s">
        <v>38</v>
      </c>
      <c r="AA48" s="3" t="s">
        <v>38</v>
      </c>
      <c r="AB48" s="9">
        <v>1827</v>
      </c>
      <c r="AC48" s="3">
        <v>4</v>
      </c>
      <c r="AD48" s="3" t="s">
        <v>53</v>
      </c>
      <c r="AE48" s="1">
        <f>AC48/1.542</f>
        <v>2.594033722438392</v>
      </c>
      <c r="AF48" s="3" t="s">
        <v>40</v>
      </c>
      <c r="AG48" s="3" t="s">
        <v>117</v>
      </c>
      <c r="AH48" s="3" t="s">
        <v>38</v>
      </c>
      <c r="AI48" s="3" t="s">
        <v>38</v>
      </c>
      <c r="AJ48" s="3" t="s">
        <v>38</v>
      </c>
      <c r="AK48" s="1" t="s">
        <v>38</v>
      </c>
    </row>
    <row r="49" spans="1:37" ht="12.75">
      <c r="A49" s="3" t="s">
        <v>111</v>
      </c>
      <c r="B49" s="3">
        <v>2504</v>
      </c>
      <c r="C49" s="4" t="s">
        <v>118</v>
      </c>
      <c r="D49" s="3">
        <v>257.5</v>
      </c>
      <c r="E49" s="3" t="s">
        <v>53</v>
      </c>
      <c r="F49" s="1">
        <f>D49*72.125/100</f>
        <v>185.721875</v>
      </c>
      <c r="G49" s="3" t="s">
        <v>38</v>
      </c>
      <c r="H49" s="3" t="s">
        <v>116</v>
      </c>
      <c r="I49" s="7">
        <v>2000</v>
      </c>
      <c r="J49" s="3">
        <v>500</v>
      </c>
      <c r="K49" s="3" t="s">
        <v>53</v>
      </c>
      <c r="L49" s="1">
        <f>J49/1.542</f>
        <v>324.25421530479895</v>
      </c>
      <c r="M49" s="3">
        <v>500</v>
      </c>
      <c r="N49" s="3" t="s">
        <v>53</v>
      </c>
      <c r="O49" s="1">
        <f>M49/1.542</f>
        <v>324.25421530479895</v>
      </c>
      <c r="P49" s="8">
        <v>8114.96</v>
      </c>
      <c r="Q49" s="3" t="s">
        <v>53</v>
      </c>
      <c r="R49" s="3" t="s">
        <v>38</v>
      </c>
      <c r="S49" s="3" t="s">
        <v>38</v>
      </c>
      <c r="T49" s="3" t="s">
        <v>38</v>
      </c>
      <c r="U49" s="3" t="s">
        <v>38</v>
      </c>
      <c r="V49" s="8">
        <v>22050.78</v>
      </c>
      <c r="W49" s="3" t="s">
        <v>53</v>
      </c>
      <c r="X49" s="3" t="s">
        <v>38</v>
      </c>
      <c r="Y49" s="3" t="s">
        <v>38</v>
      </c>
      <c r="Z49" s="3" t="s">
        <v>38</v>
      </c>
      <c r="AA49" s="3" t="s">
        <v>38</v>
      </c>
      <c r="AB49" s="9">
        <v>1827</v>
      </c>
      <c r="AC49" s="3">
        <v>20</v>
      </c>
      <c r="AD49" s="3" t="s">
        <v>53</v>
      </c>
      <c r="AE49" s="1">
        <f>AC49/1.542</f>
        <v>12.970168612191959</v>
      </c>
      <c r="AF49" s="3" t="s">
        <v>44</v>
      </c>
      <c r="AG49" s="3" t="s">
        <v>119</v>
      </c>
      <c r="AH49" s="3">
        <v>1897</v>
      </c>
      <c r="AI49" s="3" t="s">
        <v>38</v>
      </c>
      <c r="AJ49" s="3" t="s">
        <v>38</v>
      </c>
      <c r="AK49" s="1" t="s">
        <v>38</v>
      </c>
    </row>
    <row r="50" spans="1:38" ht="12.75">
      <c r="A50" s="3" t="s">
        <v>111</v>
      </c>
      <c r="B50" s="3">
        <v>2508</v>
      </c>
      <c r="C50" s="4" t="s">
        <v>120</v>
      </c>
      <c r="D50" s="3">
        <v>13.5</v>
      </c>
      <c r="E50" s="3" t="s">
        <v>36</v>
      </c>
      <c r="F50" s="1">
        <f>D50*73/100/1.542</f>
        <v>6.391050583657588</v>
      </c>
      <c r="G50" s="3" t="s">
        <v>38</v>
      </c>
      <c r="H50" s="3" t="s">
        <v>38</v>
      </c>
      <c r="I50" s="7">
        <v>120000</v>
      </c>
      <c r="J50" s="3">
        <v>10</v>
      </c>
      <c r="K50" s="3" t="s">
        <v>36</v>
      </c>
      <c r="L50" s="1">
        <f>J50*73/100/1.542</f>
        <v>4.734111543450065</v>
      </c>
      <c r="M50" s="3">
        <v>10</v>
      </c>
      <c r="N50" s="3" t="s">
        <v>36</v>
      </c>
      <c r="O50" s="1">
        <f>M50*73/100/1.542</f>
        <v>4.734111543450065</v>
      </c>
      <c r="P50" s="7">
        <v>0</v>
      </c>
      <c r="Q50" s="3" t="s">
        <v>38</v>
      </c>
      <c r="R50" s="3" t="s">
        <v>38</v>
      </c>
      <c r="S50" s="3" t="s">
        <v>38</v>
      </c>
      <c r="T50" s="3" t="s">
        <v>38</v>
      </c>
      <c r="U50" s="3" t="s">
        <v>38</v>
      </c>
      <c r="V50" s="8">
        <v>22862</v>
      </c>
      <c r="W50" s="3" t="s">
        <v>36</v>
      </c>
      <c r="X50" s="3" t="s">
        <v>38</v>
      </c>
      <c r="Y50" s="3" t="s">
        <v>38</v>
      </c>
      <c r="Z50" s="3" t="s">
        <v>38</v>
      </c>
      <c r="AA50" s="3" t="s">
        <v>38</v>
      </c>
      <c r="AB50" s="9">
        <v>1674</v>
      </c>
      <c r="AC50" s="3">
        <v>0.5</v>
      </c>
      <c r="AD50" s="3" t="s">
        <v>36</v>
      </c>
      <c r="AE50" s="1">
        <f>AC50*73/100/1.542</f>
        <v>0.23670557717250323</v>
      </c>
      <c r="AF50" s="3" t="s">
        <v>44</v>
      </c>
      <c r="AG50" s="9">
        <v>1206</v>
      </c>
      <c r="AH50" s="9" t="s">
        <v>38</v>
      </c>
      <c r="AI50" s="3" t="s">
        <v>38</v>
      </c>
      <c r="AJ50" s="9" t="s">
        <v>38</v>
      </c>
      <c r="AK50" s="1" t="s">
        <v>38</v>
      </c>
      <c r="AL50" s="4" t="s">
        <v>89</v>
      </c>
    </row>
    <row r="51" spans="1:38" ht="12.75">
      <c r="A51" s="3" t="s">
        <v>111</v>
      </c>
      <c r="B51" s="3">
        <v>1029</v>
      </c>
      <c r="C51" s="4" t="s">
        <v>121</v>
      </c>
      <c r="D51" s="3">
        <v>128</v>
      </c>
      <c r="E51" s="3" t="s">
        <v>53</v>
      </c>
      <c r="F51" s="1">
        <f>D51/1.542</f>
        <v>83.00907911802854</v>
      </c>
      <c r="G51" s="3" t="s">
        <v>43</v>
      </c>
      <c r="H51" s="3" t="s">
        <v>38</v>
      </c>
      <c r="I51" s="7">
        <v>16000</v>
      </c>
      <c r="J51" s="3">
        <v>50</v>
      </c>
      <c r="K51" s="3" t="s">
        <v>53</v>
      </c>
      <c r="L51" s="1">
        <f>J51/1.542</f>
        <v>32.425421530479895</v>
      </c>
      <c r="M51" s="3">
        <v>50</v>
      </c>
      <c r="N51" s="3" t="s">
        <v>53</v>
      </c>
      <c r="O51" s="1">
        <f>M51/1.542</f>
        <v>32.425421530479895</v>
      </c>
      <c r="P51" s="8">
        <v>0</v>
      </c>
      <c r="Q51" s="3" t="s">
        <v>38</v>
      </c>
      <c r="R51" s="3" t="s">
        <v>38</v>
      </c>
      <c r="S51" s="3" t="s">
        <v>38</v>
      </c>
      <c r="T51" s="3" t="s">
        <v>38</v>
      </c>
      <c r="U51" s="3" t="s">
        <v>38</v>
      </c>
      <c r="V51" s="8">
        <v>8011.3</v>
      </c>
      <c r="W51" s="3" t="s">
        <v>53</v>
      </c>
      <c r="X51" s="3" t="s">
        <v>38</v>
      </c>
      <c r="Y51" s="3" t="s">
        <v>38</v>
      </c>
      <c r="Z51" s="3" t="s">
        <v>38</v>
      </c>
      <c r="AA51" s="3" t="s">
        <v>38</v>
      </c>
      <c r="AB51" s="9">
        <v>1827</v>
      </c>
      <c r="AC51" s="3">
        <v>3.5</v>
      </c>
      <c r="AD51" s="3" t="s">
        <v>53</v>
      </c>
      <c r="AE51" s="1">
        <f>AC51/1.542</f>
        <v>2.2697795071335927</v>
      </c>
      <c r="AF51" s="3" t="s">
        <v>40</v>
      </c>
      <c r="AG51" s="9">
        <v>2034</v>
      </c>
      <c r="AH51" s="9" t="s">
        <v>38</v>
      </c>
      <c r="AI51" s="9" t="s">
        <v>38</v>
      </c>
      <c r="AJ51" s="9" t="s">
        <v>38</v>
      </c>
      <c r="AK51" s="1" t="s">
        <v>38</v>
      </c>
      <c r="AL51" s="4" t="s">
        <v>122</v>
      </c>
    </row>
    <row r="52" spans="1:37" ht="12.75">
      <c r="A52" s="3" t="s">
        <v>111</v>
      </c>
      <c r="B52" s="3">
        <v>1020</v>
      </c>
      <c r="C52" s="4" t="s">
        <v>123</v>
      </c>
      <c r="D52" s="3">
        <v>60</v>
      </c>
      <c r="E52" s="3" t="s">
        <v>53</v>
      </c>
      <c r="F52" s="1">
        <f>D52/1.542</f>
        <v>38.91050583657587</v>
      </c>
      <c r="G52" s="3" t="s">
        <v>61</v>
      </c>
      <c r="H52" s="3" t="s">
        <v>38</v>
      </c>
      <c r="I52" s="7">
        <v>5500</v>
      </c>
      <c r="J52" s="3">
        <v>50</v>
      </c>
      <c r="K52" s="3" t="s">
        <v>53</v>
      </c>
      <c r="L52" s="1">
        <f>J52/1.542</f>
        <v>32.425421530479895</v>
      </c>
      <c r="M52" s="3">
        <v>50</v>
      </c>
      <c r="N52" s="3" t="s">
        <v>53</v>
      </c>
      <c r="O52" s="1">
        <f>M52/1.542</f>
        <v>32.425421530479895</v>
      </c>
      <c r="P52" s="8">
        <v>0</v>
      </c>
      <c r="Q52" s="3" t="s">
        <v>38</v>
      </c>
      <c r="R52" s="3" t="s">
        <v>38</v>
      </c>
      <c r="S52" s="3" t="s">
        <v>38</v>
      </c>
      <c r="T52" s="3" t="s">
        <v>38</v>
      </c>
      <c r="U52" s="3" t="s">
        <v>38</v>
      </c>
      <c r="V52" s="8" t="s">
        <v>38</v>
      </c>
      <c r="W52" s="3" t="s">
        <v>38</v>
      </c>
      <c r="X52" s="3" t="s">
        <v>38</v>
      </c>
      <c r="Y52" s="3" t="s">
        <v>38</v>
      </c>
      <c r="Z52" s="3" t="s">
        <v>38</v>
      </c>
      <c r="AA52" s="3" t="s">
        <v>38</v>
      </c>
      <c r="AB52" s="9">
        <v>1827</v>
      </c>
      <c r="AC52" s="3">
        <v>8</v>
      </c>
      <c r="AD52" s="3" t="s">
        <v>49</v>
      </c>
      <c r="AE52" s="1">
        <f>AC52/100*$O52</f>
        <v>2.594033722438392</v>
      </c>
      <c r="AF52" s="3" t="s">
        <v>44</v>
      </c>
      <c r="AG52" s="9">
        <v>1908</v>
      </c>
      <c r="AH52" s="9" t="s">
        <v>38</v>
      </c>
      <c r="AI52" s="9" t="s">
        <v>38</v>
      </c>
      <c r="AJ52" s="9" t="s">
        <v>38</v>
      </c>
      <c r="AK52" s="1" t="s">
        <v>38</v>
      </c>
    </row>
    <row r="53" spans="1:37" ht="12.75">
      <c r="A53" s="3" t="s">
        <v>111</v>
      </c>
      <c r="B53" s="3">
        <v>2510</v>
      </c>
      <c r="C53" s="4" t="s">
        <v>124</v>
      </c>
      <c r="D53" s="3">
        <v>22</v>
      </c>
      <c r="E53" s="3" t="s">
        <v>53</v>
      </c>
      <c r="F53" s="1">
        <f>D53/1.542</f>
        <v>14.267185473411153</v>
      </c>
      <c r="G53" s="3" t="s">
        <v>38</v>
      </c>
      <c r="H53" s="3" t="s">
        <v>38</v>
      </c>
      <c r="I53" s="7">
        <v>8000</v>
      </c>
      <c r="J53" s="3">
        <v>25</v>
      </c>
      <c r="K53" s="3" t="s">
        <v>53</v>
      </c>
      <c r="L53" s="1">
        <f>J53/1.542</f>
        <v>16.212710765239947</v>
      </c>
      <c r="M53" s="3">
        <v>25</v>
      </c>
      <c r="N53" s="3" t="s">
        <v>53</v>
      </c>
      <c r="O53" s="1">
        <f>M53/1.542</f>
        <v>16.212710765239947</v>
      </c>
      <c r="P53" s="7">
        <v>0</v>
      </c>
      <c r="Q53" s="3" t="s">
        <v>38</v>
      </c>
      <c r="R53" s="3" t="s">
        <v>38</v>
      </c>
      <c r="S53" s="3" t="s">
        <v>38</v>
      </c>
      <c r="T53" s="3" t="s">
        <v>38</v>
      </c>
      <c r="U53" s="3" t="s">
        <v>38</v>
      </c>
      <c r="V53" s="8">
        <v>5081.78</v>
      </c>
      <c r="W53" s="3" t="s">
        <v>53</v>
      </c>
      <c r="X53" s="3" t="s">
        <v>38</v>
      </c>
      <c r="Y53" s="3" t="s">
        <v>38</v>
      </c>
      <c r="Z53" s="3" t="s">
        <v>38</v>
      </c>
      <c r="AA53" s="3" t="s">
        <v>38</v>
      </c>
      <c r="AB53" s="9">
        <v>1796</v>
      </c>
      <c r="AC53" s="3">
        <v>6</v>
      </c>
      <c r="AD53" s="3" t="s">
        <v>49</v>
      </c>
      <c r="AE53" s="1">
        <f>AC53/100*$O53</f>
        <v>0.9727626459143968</v>
      </c>
      <c r="AF53" s="3" t="s">
        <v>44</v>
      </c>
      <c r="AG53" s="9">
        <v>1907</v>
      </c>
      <c r="AH53" s="3">
        <v>1904</v>
      </c>
      <c r="AI53" s="9" t="s">
        <v>38</v>
      </c>
      <c r="AJ53" s="9" t="s">
        <v>38</v>
      </c>
      <c r="AK53" s="1" t="s">
        <v>38</v>
      </c>
    </row>
    <row r="54" spans="1:37" ht="12.75">
      <c r="A54" s="3" t="s">
        <v>111</v>
      </c>
      <c r="B54" s="3">
        <v>2505</v>
      </c>
      <c r="C54" s="4" t="s">
        <v>125</v>
      </c>
      <c r="D54" s="3">
        <v>80</v>
      </c>
      <c r="E54" s="3" t="s">
        <v>53</v>
      </c>
      <c r="F54" s="1">
        <f>D54/1.542</f>
        <v>51.880674448767834</v>
      </c>
      <c r="G54" s="3" t="s">
        <v>61</v>
      </c>
      <c r="H54" s="3" t="s">
        <v>38</v>
      </c>
      <c r="I54" s="7">
        <v>6000</v>
      </c>
      <c r="J54" s="3">
        <v>50</v>
      </c>
      <c r="K54" s="3" t="s">
        <v>53</v>
      </c>
      <c r="L54" s="1">
        <f>J54/1.542</f>
        <v>32.425421530479895</v>
      </c>
      <c r="M54" s="3">
        <v>50</v>
      </c>
      <c r="N54" s="3" t="s">
        <v>53</v>
      </c>
      <c r="O54" s="1">
        <f>M54/1.542</f>
        <v>32.425421530479895</v>
      </c>
      <c r="P54" s="8">
        <v>35000</v>
      </c>
      <c r="Q54" s="3" t="s">
        <v>53</v>
      </c>
      <c r="R54" s="3" t="s">
        <v>38</v>
      </c>
      <c r="S54" s="3" t="s">
        <v>38</v>
      </c>
      <c r="T54" s="3" t="s">
        <v>38</v>
      </c>
      <c r="U54" s="3" t="s">
        <v>38</v>
      </c>
      <c r="V54" s="8">
        <v>718.09</v>
      </c>
      <c r="W54" s="3" t="s">
        <v>53</v>
      </c>
      <c r="X54" s="3" t="s">
        <v>38</v>
      </c>
      <c r="Y54" s="3" t="s">
        <v>38</v>
      </c>
      <c r="Z54" s="3" t="s">
        <v>38</v>
      </c>
      <c r="AA54" s="3" t="s">
        <v>38</v>
      </c>
      <c r="AB54" s="9">
        <v>1827</v>
      </c>
      <c r="AC54" s="3">
        <v>5</v>
      </c>
      <c r="AD54" s="3" t="s">
        <v>53</v>
      </c>
      <c r="AE54" s="1">
        <f>AC54/1.542</f>
        <v>3.2425421530479897</v>
      </c>
      <c r="AF54" s="3" t="s">
        <v>40</v>
      </c>
      <c r="AG54" s="9">
        <v>2032</v>
      </c>
      <c r="AH54" s="9" t="s">
        <v>38</v>
      </c>
      <c r="AI54" s="9" t="s">
        <v>38</v>
      </c>
      <c r="AJ54" s="9" t="s">
        <v>38</v>
      </c>
      <c r="AK54" s="1" t="s">
        <v>38</v>
      </c>
    </row>
    <row r="55" spans="1:37" ht="12.75">
      <c r="A55" s="3" t="s">
        <v>111</v>
      </c>
      <c r="B55" s="3">
        <v>2513</v>
      </c>
      <c r="C55" s="4" t="s">
        <v>126</v>
      </c>
      <c r="D55" s="3">
        <v>151.5</v>
      </c>
      <c r="E55" s="3" t="s">
        <v>53</v>
      </c>
      <c r="F55" s="1">
        <f>D55/1.542</f>
        <v>98.24902723735408</v>
      </c>
      <c r="G55" s="3" t="s">
        <v>61</v>
      </c>
      <c r="H55" s="3" t="s">
        <v>38</v>
      </c>
      <c r="I55" s="7">
        <v>4500</v>
      </c>
      <c r="J55" s="3">
        <v>100</v>
      </c>
      <c r="K55" s="3" t="s">
        <v>53</v>
      </c>
      <c r="L55" s="1">
        <f>J55/1.542</f>
        <v>64.85084306095979</v>
      </c>
      <c r="M55" s="3">
        <v>100</v>
      </c>
      <c r="N55" s="3" t="s">
        <v>53</v>
      </c>
      <c r="O55" s="1">
        <f>M55/1.542</f>
        <v>64.85084306095979</v>
      </c>
      <c r="P55" s="7">
        <v>25000</v>
      </c>
      <c r="Q55" s="3" t="s">
        <v>53</v>
      </c>
      <c r="R55" s="3" t="s">
        <v>38</v>
      </c>
      <c r="S55" s="3" t="s">
        <v>38</v>
      </c>
      <c r="T55" s="3" t="s">
        <v>38</v>
      </c>
      <c r="U55" s="3" t="s">
        <v>38</v>
      </c>
      <c r="V55" s="8">
        <v>6968.19</v>
      </c>
      <c r="W55" s="3" t="s">
        <v>53</v>
      </c>
      <c r="X55" s="3" t="s">
        <v>38</v>
      </c>
      <c r="Y55" s="3" t="s">
        <v>38</v>
      </c>
      <c r="Z55" s="3" t="s">
        <v>38</v>
      </c>
      <c r="AA55" s="3" t="s">
        <v>38</v>
      </c>
      <c r="AB55" s="9">
        <v>1827</v>
      </c>
      <c r="AC55" s="3">
        <v>6</v>
      </c>
      <c r="AD55" s="3" t="s">
        <v>53</v>
      </c>
      <c r="AE55" s="1">
        <f>AC55/1.542</f>
        <v>3.8910505836575875</v>
      </c>
      <c r="AF55" s="3" t="s">
        <v>40</v>
      </c>
      <c r="AG55" s="9">
        <v>2030</v>
      </c>
      <c r="AH55" s="9" t="s">
        <v>38</v>
      </c>
      <c r="AI55" s="9" t="s">
        <v>38</v>
      </c>
      <c r="AJ55" s="9" t="s">
        <v>38</v>
      </c>
      <c r="AK55" s="1" t="s">
        <v>38</v>
      </c>
    </row>
    <row r="56" spans="1:38" ht="12.75">
      <c r="A56" s="3" t="s">
        <v>111</v>
      </c>
      <c r="B56" s="3">
        <v>2517</v>
      </c>
      <c r="C56" s="4" t="s">
        <v>127</v>
      </c>
      <c r="D56" s="3">
        <v>29</v>
      </c>
      <c r="E56" s="3" t="s">
        <v>36</v>
      </c>
      <c r="F56" s="1">
        <f>D56*73/100/1.542</f>
        <v>13.728923476005189</v>
      </c>
      <c r="G56" s="3" t="s">
        <v>38</v>
      </c>
      <c r="H56" s="3" t="s">
        <v>38</v>
      </c>
      <c r="I56" s="7">
        <v>100000</v>
      </c>
      <c r="J56" s="3">
        <v>10</v>
      </c>
      <c r="K56" s="3" t="s">
        <v>36</v>
      </c>
      <c r="L56" s="1">
        <f>J56*73/100/1.542</f>
        <v>4.734111543450065</v>
      </c>
      <c r="M56" s="3">
        <v>10</v>
      </c>
      <c r="N56" s="3" t="s">
        <v>36</v>
      </c>
      <c r="O56" s="1">
        <f>M56*73/100/1.542</f>
        <v>4.734111543450065</v>
      </c>
      <c r="P56" s="7">
        <v>400000</v>
      </c>
      <c r="Q56" s="3" t="s">
        <v>36</v>
      </c>
      <c r="R56" s="3" t="s">
        <v>38</v>
      </c>
      <c r="S56" s="3" t="s">
        <v>38</v>
      </c>
      <c r="T56" s="3" t="s">
        <v>38</v>
      </c>
      <c r="U56" s="3" t="s">
        <v>38</v>
      </c>
      <c r="V56" s="8">
        <v>95054</v>
      </c>
      <c r="W56" s="3" t="s">
        <v>36</v>
      </c>
      <c r="X56" s="3" t="s">
        <v>38</v>
      </c>
      <c r="Y56" s="3" t="s">
        <v>38</v>
      </c>
      <c r="Z56" s="3" t="s">
        <v>38</v>
      </c>
      <c r="AA56" s="3" t="s">
        <v>38</v>
      </c>
      <c r="AB56" s="9">
        <v>1827</v>
      </c>
      <c r="AC56" s="3">
        <v>20</v>
      </c>
      <c r="AD56" s="3" t="s">
        <v>49</v>
      </c>
      <c r="AE56" s="1">
        <f>AC56/100*$O56</f>
        <v>0.946822308690013</v>
      </c>
      <c r="AF56" s="3" t="s">
        <v>44</v>
      </c>
      <c r="AG56" s="9">
        <v>1865</v>
      </c>
      <c r="AH56" s="3">
        <v>1904</v>
      </c>
      <c r="AI56" s="9" t="s">
        <v>38</v>
      </c>
      <c r="AJ56" s="9" t="s">
        <v>38</v>
      </c>
      <c r="AK56" s="1" t="s">
        <v>38</v>
      </c>
      <c r="AL56" s="4" t="s">
        <v>89</v>
      </c>
    </row>
    <row r="57" spans="1:38" ht="12.75">
      <c r="A57" s="3" t="s">
        <v>111</v>
      </c>
      <c r="B57" s="3">
        <v>1050</v>
      </c>
      <c r="C57" s="4" t="s">
        <v>128</v>
      </c>
      <c r="D57" s="7">
        <v>210</v>
      </c>
      <c r="E57" s="3" t="s">
        <v>53</v>
      </c>
      <c r="F57" s="1">
        <f>D57/1.542</f>
        <v>136.18677042801556</v>
      </c>
      <c r="G57" s="3" t="s">
        <v>38</v>
      </c>
      <c r="H57" s="3" t="s">
        <v>116</v>
      </c>
      <c r="I57" s="7">
        <v>25000</v>
      </c>
      <c r="J57" s="3">
        <v>100</v>
      </c>
      <c r="K57" s="3" t="s">
        <v>129</v>
      </c>
      <c r="L57" s="3">
        <f>100*0.4</f>
        <v>40</v>
      </c>
      <c r="M57" s="3">
        <v>100</v>
      </c>
      <c r="N57" s="3" t="s">
        <v>129</v>
      </c>
      <c r="O57" s="1">
        <v>40</v>
      </c>
      <c r="P57" s="8">
        <v>528210.38</v>
      </c>
      <c r="Q57" s="3" t="s">
        <v>53</v>
      </c>
      <c r="R57" s="3" t="s">
        <v>38</v>
      </c>
      <c r="S57" s="3" t="s">
        <v>38</v>
      </c>
      <c r="T57" s="3" t="s">
        <v>38</v>
      </c>
      <c r="U57" s="3" t="s">
        <v>38</v>
      </c>
      <c r="V57" s="8">
        <v>35849.36</v>
      </c>
      <c r="W57" s="3" t="s">
        <v>53</v>
      </c>
      <c r="X57" s="3" t="s">
        <v>38</v>
      </c>
      <c r="Y57" s="3" t="s">
        <v>38</v>
      </c>
      <c r="Z57" s="3" t="s">
        <v>38</v>
      </c>
      <c r="AA57" s="3" t="s">
        <v>38</v>
      </c>
      <c r="AB57" s="9">
        <v>1766</v>
      </c>
      <c r="AC57" s="3"/>
      <c r="AD57" s="3"/>
      <c r="AF57" s="3"/>
      <c r="AG57" s="9"/>
      <c r="AH57" s="9" t="s">
        <v>38</v>
      </c>
      <c r="AI57" s="9" t="s">
        <v>38</v>
      </c>
      <c r="AJ57" s="9" t="s">
        <v>38</v>
      </c>
      <c r="AK57" s="1" t="s">
        <v>38</v>
      </c>
      <c r="AL57" s="4" t="s">
        <v>130</v>
      </c>
    </row>
    <row r="58" spans="1:37" ht="12.75">
      <c r="A58" s="3" t="s">
        <v>111</v>
      </c>
      <c r="B58" s="3">
        <v>1022</v>
      </c>
      <c r="C58" s="4" t="s">
        <v>131</v>
      </c>
      <c r="D58" s="3">
        <v>67.5</v>
      </c>
      <c r="E58" s="3" t="s">
        <v>53</v>
      </c>
      <c r="F58" s="1">
        <f>D58/1.542</f>
        <v>43.77431906614786</v>
      </c>
      <c r="G58" s="3" t="s">
        <v>61</v>
      </c>
      <c r="H58" s="3" t="s">
        <v>38</v>
      </c>
      <c r="I58" s="7">
        <v>13000</v>
      </c>
      <c r="J58" s="3">
        <v>20</v>
      </c>
      <c r="K58" s="3" t="s">
        <v>53</v>
      </c>
      <c r="L58" s="1">
        <f>J58/1.542</f>
        <v>12.970168612191959</v>
      </c>
      <c r="M58" s="3">
        <v>20</v>
      </c>
      <c r="N58" s="3" t="s">
        <v>53</v>
      </c>
      <c r="O58" s="1">
        <f>M58/1.542</f>
        <v>12.970168612191959</v>
      </c>
      <c r="P58" s="8">
        <v>24820.28</v>
      </c>
      <c r="Q58" s="3" t="s">
        <v>53</v>
      </c>
      <c r="R58" s="3" t="s">
        <v>38</v>
      </c>
      <c r="S58" s="3" t="s">
        <v>38</v>
      </c>
      <c r="T58" s="3" t="s">
        <v>38</v>
      </c>
      <c r="U58" s="3" t="s">
        <v>38</v>
      </c>
      <c r="V58" s="8">
        <v>1297.69</v>
      </c>
      <c r="W58" s="3" t="s">
        <v>53</v>
      </c>
      <c r="X58" s="3" t="s">
        <v>38</v>
      </c>
      <c r="Y58" s="3" t="s">
        <v>38</v>
      </c>
      <c r="Z58" s="3" t="s">
        <v>38</v>
      </c>
      <c r="AA58" s="3" t="s">
        <v>38</v>
      </c>
      <c r="AB58" s="9">
        <v>1766</v>
      </c>
      <c r="AC58" s="3">
        <v>10</v>
      </c>
      <c r="AD58" s="3" t="s">
        <v>49</v>
      </c>
      <c r="AE58" s="1">
        <f>AC58/100*$O58</f>
        <v>1.297016861219196</v>
      </c>
      <c r="AF58" s="3" t="s">
        <v>40</v>
      </c>
      <c r="AG58" s="9">
        <v>2120</v>
      </c>
      <c r="AH58" s="9" t="s">
        <v>38</v>
      </c>
      <c r="AI58" s="9" t="s">
        <v>38</v>
      </c>
      <c r="AJ58" s="9" t="s">
        <v>38</v>
      </c>
      <c r="AK58" s="1" t="s">
        <v>38</v>
      </c>
    </row>
    <row r="59" spans="1:38" ht="12.75">
      <c r="A59" s="3" t="s">
        <v>111</v>
      </c>
      <c r="B59" s="3">
        <v>1007</v>
      </c>
      <c r="C59" s="4" t="s">
        <v>132</v>
      </c>
      <c r="D59" s="3">
        <v>460</v>
      </c>
      <c r="E59" s="3" t="s">
        <v>53</v>
      </c>
      <c r="F59" s="1">
        <f>D59/1.542</f>
        <v>298.31387808041507</v>
      </c>
      <c r="G59" s="3" t="s">
        <v>61</v>
      </c>
      <c r="H59" s="3" t="s">
        <v>38</v>
      </c>
      <c r="I59" s="7">
        <v>7200</v>
      </c>
      <c r="J59" s="3">
        <v>20</v>
      </c>
      <c r="K59" s="3" t="s">
        <v>39</v>
      </c>
      <c r="L59" s="3">
        <f>J59*4.84</f>
        <v>96.8</v>
      </c>
      <c r="M59" s="3">
        <v>20</v>
      </c>
      <c r="N59" s="3" t="s">
        <v>39</v>
      </c>
      <c r="O59" s="3">
        <f>M59*4.84</f>
        <v>96.8</v>
      </c>
      <c r="P59" s="8">
        <v>170000</v>
      </c>
      <c r="Q59" s="3" t="s">
        <v>53</v>
      </c>
      <c r="R59" s="3" t="s">
        <v>38</v>
      </c>
      <c r="S59" s="3" t="s">
        <v>38</v>
      </c>
      <c r="T59" s="3" t="s">
        <v>38</v>
      </c>
      <c r="U59" s="3" t="s">
        <v>38</v>
      </c>
      <c r="V59" s="8">
        <v>17220.99</v>
      </c>
      <c r="W59" s="3" t="s">
        <v>53</v>
      </c>
      <c r="X59" s="3" t="s">
        <v>38</v>
      </c>
      <c r="Y59" s="3" t="s">
        <v>38</v>
      </c>
      <c r="Z59" s="3" t="s">
        <v>38</v>
      </c>
      <c r="AA59" s="3" t="s">
        <v>38</v>
      </c>
      <c r="AB59" s="9">
        <v>1827</v>
      </c>
      <c r="AC59" s="3" t="s">
        <v>133</v>
      </c>
      <c r="AD59" s="3" t="s">
        <v>39</v>
      </c>
      <c r="AE59" s="1">
        <f>450/240*4.84</f>
        <v>9.075</v>
      </c>
      <c r="AF59" s="3" t="s">
        <v>69</v>
      </c>
      <c r="AG59" s="9" t="s">
        <v>134</v>
      </c>
      <c r="AH59" s="9" t="s">
        <v>38</v>
      </c>
      <c r="AI59" s="9" t="s">
        <v>135</v>
      </c>
      <c r="AJ59" s="9" t="s">
        <v>39</v>
      </c>
      <c r="AK59" s="1">
        <f>630/240*4.84</f>
        <v>12.705</v>
      </c>
      <c r="AL59" s="4" t="s">
        <v>136</v>
      </c>
    </row>
    <row r="60" spans="1:37" ht="12.75">
      <c r="A60" s="3" t="s">
        <v>111</v>
      </c>
      <c r="B60" s="3">
        <v>2518</v>
      </c>
      <c r="C60" s="4" t="s">
        <v>137</v>
      </c>
      <c r="D60" s="3" t="s">
        <v>38</v>
      </c>
      <c r="E60" s="3" t="s">
        <v>38</v>
      </c>
      <c r="F60" s="1" t="s">
        <v>38</v>
      </c>
      <c r="G60" s="3" t="s">
        <v>38</v>
      </c>
      <c r="H60" s="3" t="s">
        <v>38</v>
      </c>
      <c r="I60" s="7">
        <v>1200</v>
      </c>
      <c r="J60" s="3">
        <v>50</v>
      </c>
      <c r="K60" s="3" t="s">
        <v>36</v>
      </c>
      <c r="L60" s="1">
        <f>J60*73/100/1.542</f>
        <v>23.670557717250325</v>
      </c>
      <c r="M60" s="3">
        <v>50</v>
      </c>
      <c r="N60" s="3" t="s">
        <v>36</v>
      </c>
      <c r="O60" s="1">
        <f>M60*73/100/1.542</f>
        <v>23.670557717250325</v>
      </c>
      <c r="P60" s="3" t="s">
        <v>38</v>
      </c>
      <c r="Q60" s="3" t="s">
        <v>38</v>
      </c>
      <c r="R60" s="3" t="s">
        <v>38</v>
      </c>
      <c r="S60" s="3" t="s">
        <v>38</v>
      </c>
      <c r="T60" s="3" t="s">
        <v>38</v>
      </c>
      <c r="U60" s="3" t="s">
        <v>38</v>
      </c>
      <c r="V60" s="3" t="s">
        <v>38</v>
      </c>
      <c r="W60" s="3" t="s">
        <v>38</v>
      </c>
      <c r="X60" s="3" t="s">
        <v>38</v>
      </c>
      <c r="Y60" s="3" t="s">
        <v>38</v>
      </c>
      <c r="Z60" s="3" t="s">
        <v>38</v>
      </c>
      <c r="AA60" s="3" t="s">
        <v>38</v>
      </c>
      <c r="AB60" s="3" t="s">
        <v>38</v>
      </c>
      <c r="AC60" s="3" t="s">
        <v>99</v>
      </c>
      <c r="AD60" s="3" t="s">
        <v>38</v>
      </c>
      <c r="AE60" s="1" t="s">
        <v>38</v>
      </c>
      <c r="AF60" s="3" t="s">
        <v>38</v>
      </c>
      <c r="AG60" s="3" t="s">
        <v>38</v>
      </c>
      <c r="AH60" s="3" t="s">
        <v>38</v>
      </c>
      <c r="AI60" s="3" t="s">
        <v>38</v>
      </c>
      <c r="AJ60" s="9" t="s">
        <v>38</v>
      </c>
      <c r="AK60" s="1" t="s">
        <v>38</v>
      </c>
    </row>
    <row r="61" spans="1:37" ht="12.75">
      <c r="A61" s="3" t="s">
        <v>111</v>
      </c>
      <c r="B61" s="3">
        <v>2519</v>
      </c>
      <c r="C61" s="4" t="s">
        <v>138</v>
      </c>
      <c r="D61" s="3">
        <v>118</v>
      </c>
      <c r="E61" s="3" t="s">
        <v>36</v>
      </c>
      <c r="F61" s="1">
        <f>D61*73/100/1.542</f>
        <v>55.862516212710766</v>
      </c>
      <c r="G61" s="3" t="s">
        <v>37</v>
      </c>
      <c r="H61" s="3" t="s">
        <v>38</v>
      </c>
      <c r="I61" s="7">
        <v>4000</v>
      </c>
      <c r="J61" s="3">
        <v>100</v>
      </c>
      <c r="K61" s="3" t="s">
        <v>36</v>
      </c>
      <c r="L61" s="1">
        <f>J61*73/100/1.542</f>
        <v>47.34111543450065</v>
      </c>
      <c r="M61" s="3">
        <v>100</v>
      </c>
      <c r="N61" s="3" t="s">
        <v>36</v>
      </c>
      <c r="O61" s="1">
        <f>M61*73/100/1.542</f>
        <v>47.34111543450065</v>
      </c>
      <c r="P61" s="3" t="s">
        <v>38</v>
      </c>
      <c r="Q61" s="3" t="s">
        <v>38</v>
      </c>
      <c r="R61" s="3" t="s">
        <v>38</v>
      </c>
      <c r="S61" s="3" t="s">
        <v>38</v>
      </c>
      <c r="T61" s="3" t="s">
        <v>38</v>
      </c>
      <c r="U61" s="3" t="s">
        <v>38</v>
      </c>
      <c r="V61" s="3">
        <v>2085.38</v>
      </c>
      <c r="W61" s="3" t="s">
        <v>36</v>
      </c>
      <c r="X61" s="3" t="s">
        <v>38</v>
      </c>
      <c r="Y61" s="3" t="s">
        <v>38</v>
      </c>
      <c r="Z61" s="3" t="s">
        <v>38</v>
      </c>
      <c r="AA61" s="3" t="s">
        <v>38</v>
      </c>
      <c r="AB61" s="9">
        <v>1827</v>
      </c>
      <c r="AC61" s="3">
        <v>0</v>
      </c>
      <c r="AD61" s="3" t="s">
        <v>38</v>
      </c>
      <c r="AE61" s="1" t="s">
        <v>38</v>
      </c>
      <c r="AF61" s="3" t="s">
        <v>38</v>
      </c>
      <c r="AG61" s="3" t="s">
        <v>38</v>
      </c>
      <c r="AH61" s="3" t="s">
        <v>38</v>
      </c>
      <c r="AI61" s="3" t="s">
        <v>38</v>
      </c>
      <c r="AJ61" s="9" t="s">
        <v>38</v>
      </c>
      <c r="AK61" s="1" t="s">
        <v>38</v>
      </c>
    </row>
    <row r="62" spans="1:37" ht="12.75">
      <c r="A62" s="3"/>
      <c r="B62" s="3"/>
      <c r="C62" s="4"/>
      <c r="D62" s="3"/>
      <c r="E62" s="3"/>
      <c r="G62" s="3"/>
      <c r="H62" s="3"/>
      <c r="I62" s="7"/>
      <c r="J62" s="3"/>
      <c r="K62" s="3"/>
      <c r="L62" s="3"/>
      <c r="M62" s="3"/>
      <c r="N62" s="3"/>
      <c r="O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G62" s="9"/>
      <c r="AH62" s="9"/>
      <c r="AJ62" s="9"/>
      <c r="AK62" s="1"/>
    </row>
    <row r="63" spans="1:38" ht="12.75">
      <c r="A63" s="3" t="s">
        <v>139</v>
      </c>
      <c r="B63" s="3">
        <v>1013</v>
      </c>
      <c r="C63" s="4" t="s">
        <v>140</v>
      </c>
      <c r="D63" s="3">
        <v>25.5</v>
      </c>
      <c r="E63" s="3" t="s">
        <v>36</v>
      </c>
      <c r="F63" s="1">
        <f aca="true" t="shared" si="0" ref="F63:F70">D63*73/100/1.542</f>
        <v>12.071984435797663</v>
      </c>
      <c r="G63" s="3" t="s">
        <v>38</v>
      </c>
      <c r="H63" s="3" t="s">
        <v>38</v>
      </c>
      <c r="I63" s="7">
        <v>20000</v>
      </c>
      <c r="J63" s="3">
        <v>20</v>
      </c>
      <c r="K63" s="3" t="s">
        <v>36</v>
      </c>
      <c r="L63" s="1">
        <f aca="true" t="shared" si="1" ref="L63:L70">J63*73/100/1.542</f>
        <v>9.46822308690013</v>
      </c>
      <c r="M63" s="3">
        <v>20</v>
      </c>
      <c r="N63" s="3" t="s">
        <v>36</v>
      </c>
      <c r="O63" s="1">
        <f aca="true" t="shared" si="2" ref="O63:O70">M63*73/100/1.542</f>
        <v>9.46822308690013</v>
      </c>
      <c r="P63" s="8">
        <v>186000.18</v>
      </c>
      <c r="Q63" s="3" t="s">
        <v>36</v>
      </c>
      <c r="R63" s="3" t="s">
        <v>38</v>
      </c>
      <c r="S63" s="3" t="s">
        <v>38</v>
      </c>
      <c r="T63" s="3" t="s">
        <v>38</v>
      </c>
      <c r="U63" s="3" t="s">
        <v>38</v>
      </c>
      <c r="V63" s="8">
        <v>7551.23</v>
      </c>
      <c r="W63" s="3" t="s">
        <v>36</v>
      </c>
      <c r="X63" s="3" t="s">
        <v>38</v>
      </c>
      <c r="Y63" s="3" t="s">
        <v>38</v>
      </c>
      <c r="Z63" s="3" t="s">
        <v>38</v>
      </c>
      <c r="AA63" s="3" t="s">
        <v>38</v>
      </c>
      <c r="AB63" s="9">
        <v>1886</v>
      </c>
      <c r="AC63" s="3">
        <v>1.5</v>
      </c>
      <c r="AD63" s="3" t="s">
        <v>36</v>
      </c>
      <c r="AE63" s="1">
        <f>AC63*73/100/1.542</f>
        <v>0.7101167315175096</v>
      </c>
      <c r="AF63" s="3" t="s">
        <v>69</v>
      </c>
      <c r="AG63" s="9">
        <v>1584</v>
      </c>
      <c r="AH63" s="9">
        <v>1520</v>
      </c>
      <c r="AI63" s="3">
        <v>2.5</v>
      </c>
      <c r="AJ63" s="9" t="s">
        <v>36</v>
      </c>
      <c r="AK63" s="1">
        <f>AI63*73/100/1.542</f>
        <v>1.1835278858625162</v>
      </c>
      <c r="AL63" s="4" t="s">
        <v>141</v>
      </c>
    </row>
    <row r="64" spans="1:37" ht="12.75">
      <c r="A64" s="3" t="s">
        <v>139</v>
      </c>
      <c r="B64" s="3">
        <v>1018</v>
      </c>
      <c r="C64" s="4" t="s">
        <v>142</v>
      </c>
      <c r="D64" s="3">
        <v>40</v>
      </c>
      <c r="E64" s="3" t="s">
        <v>36</v>
      </c>
      <c r="F64" s="1">
        <f t="shared" si="0"/>
        <v>18.93644617380026</v>
      </c>
      <c r="G64" s="3" t="s">
        <v>63</v>
      </c>
      <c r="H64" s="3" t="s">
        <v>38</v>
      </c>
      <c r="I64" s="7">
        <v>1200</v>
      </c>
      <c r="J64" s="3">
        <v>60</v>
      </c>
      <c r="K64" s="3" t="s">
        <v>36</v>
      </c>
      <c r="L64" s="1">
        <f t="shared" si="1"/>
        <v>28.404669260700388</v>
      </c>
      <c r="M64" s="3">
        <v>60</v>
      </c>
      <c r="N64" s="3" t="s">
        <v>36</v>
      </c>
      <c r="O64" s="1">
        <f t="shared" si="2"/>
        <v>28.404669260700388</v>
      </c>
      <c r="P64" s="3" t="s">
        <v>38</v>
      </c>
      <c r="Q64" s="3" t="s">
        <v>38</v>
      </c>
      <c r="R64" s="3" t="s">
        <v>38</v>
      </c>
      <c r="S64" s="3" t="s">
        <v>38</v>
      </c>
      <c r="T64" s="3" t="s">
        <v>38</v>
      </c>
      <c r="U64" s="3" t="s">
        <v>38</v>
      </c>
      <c r="V64" s="8">
        <v>1075.44</v>
      </c>
      <c r="W64" s="3" t="s">
        <v>36</v>
      </c>
      <c r="X64" s="3" t="s">
        <v>38</v>
      </c>
      <c r="Y64" s="3" t="s">
        <v>38</v>
      </c>
      <c r="Z64" s="3" t="s">
        <v>38</v>
      </c>
      <c r="AA64" s="3" t="s">
        <v>38</v>
      </c>
      <c r="AB64" s="9">
        <v>1827</v>
      </c>
      <c r="AC64" s="3">
        <v>4</v>
      </c>
      <c r="AD64" s="3" t="s">
        <v>36</v>
      </c>
      <c r="AE64" s="1">
        <f>AC64*73/100/1.542</f>
        <v>1.8936446173800259</v>
      </c>
      <c r="AF64" s="3" t="s">
        <v>44</v>
      </c>
      <c r="AG64" s="9">
        <v>1601</v>
      </c>
      <c r="AH64" s="3">
        <v>1904</v>
      </c>
      <c r="AI64" s="9" t="s">
        <v>38</v>
      </c>
      <c r="AJ64" s="9" t="s">
        <v>38</v>
      </c>
      <c r="AK64" s="1" t="s">
        <v>38</v>
      </c>
    </row>
    <row r="65" spans="1:38" ht="12.75">
      <c r="A65" s="3" t="s">
        <v>139</v>
      </c>
      <c r="B65" s="3">
        <v>1031</v>
      </c>
      <c r="C65" s="4" t="s">
        <v>143</v>
      </c>
      <c r="D65" s="3">
        <v>12</v>
      </c>
      <c r="E65" s="3" t="s">
        <v>36</v>
      </c>
      <c r="F65" s="1">
        <f t="shared" si="0"/>
        <v>5.680933852140077</v>
      </c>
      <c r="G65" s="3" t="s">
        <v>43</v>
      </c>
      <c r="H65" s="3" t="s">
        <v>38</v>
      </c>
      <c r="I65" s="7">
        <v>60000</v>
      </c>
      <c r="J65" s="3">
        <v>10</v>
      </c>
      <c r="K65" s="3" t="s">
        <v>36</v>
      </c>
      <c r="L65" s="1">
        <f t="shared" si="1"/>
        <v>4.734111543450065</v>
      </c>
      <c r="M65" s="3">
        <v>10</v>
      </c>
      <c r="N65" s="3" t="s">
        <v>36</v>
      </c>
      <c r="O65" s="1">
        <f t="shared" si="2"/>
        <v>4.734111543450065</v>
      </c>
      <c r="P65" s="7">
        <v>300000</v>
      </c>
      <c r="Q65" s="3" t="s">
        <v>36</v>
      </c>
      <c r="R65" s="3" t="s">
        <v>38</v>
      </c>
      <c r="S65" s="3" t="s">
        <v>38</v>
      </c>
      <c r="T65" s="3" t="s">
        <v>38</v>
      </c>
      <c r="U65" s="3" t="s">
        <v>38</v>
      </c>
      <c r="V65" s="8">
        <v>6096.78</v>
      </c>
      <c r="W65" s="3" t="s">
        <v>36</v>
      </c>
      <c r="X65" s="3" t="s">
        <v>38</v>
      </c>
      <c r="Y65" s="3" t="s">
        <v>38</v>
      </c>
      <c r="Z65" s="3" t="s">
        <v>38</v>
      </c>
      <c r="AA65" s="3" t="s">
        <v>38</v>
      </c>
      <c r="AB65" s="9">
        <v>1827</v>
      </c>
      <c r="AC65" s="3">
        <v>5</v>
      </c>
      <c r="AD65" s="3" t="s">
        <v>49</v>
      </c>
      <c r="AE65" s="1">
        <f>AC65/100*$O65</f>
        <v>0.23670557717250326</v>
      </c>
      <c r="AF65" s="3" t="s">
        <v>69</v>
      </c>
      <c r="AG65" s="9">
        <v>1975</v>
      </c>
      <c r="AH65" s="3">
        <v>1904</v>
      </c>
      <c r="AI65" s="3">
        <v>10</v>
      </c>
      <c r="AJ65" s="9" t="s">
        <v>49</v>
      </c>
      <c r="AK65" s="1">
        <f>AI65/100*O65</f>
        <v>0.4734111543450065</v>
      </c>
      <c r="AL65" s="4" t="s">
        <v>144</v>
      </c>
    </row>
    <row r="66" spans="1:37" ht="12.75">
      <c r="A66" s="3" t="s">
        <v>139</v>
      </c>
      <c r="B66" s="3">
        <v>1039</v>
      </c>
      <c r="C66" s="4" t="s">
        <v>145</v>
      </c>
      <c r="D66" s="3">
        <v>18</v>
      </c>
      <c r="E66" s="3" t="s">
        <v>36</v>
      </c>
      <c r="F66" s="1">
        <f t="shared" si="0"/>
        <v>8.521400778210117</v>
      </c>
      <c r="G66" s="3" t="s">
        <v>63</v>
      </c>
      <c r="H66" s="3" t="s">
        <v>38</v>
      </c>
      <c r="I66" s="7">
        <v>6000</v>
      </c>
      <c r="J66" s="3">
        <v>12</v>
      </c>
      <c r="K66" s="3" t="s">
        <v>36</v>
      </c>
      <c r="L66" s="1">
        <f t="shared" si="1"/>
        <v>5.680933852140077</v>
      </c>
      <c r="M66" s="3">
        <v>12</v>
      </c>
      <c r="N66" s="3" t="s">
        <v>36</v>
      </c>
      <c r="O66" s="1">
        <f t="shared" si="2"/>
        <v>5.680933852140077</v>
      </c>
      <c r="P66" s="7">
        <v>20000</v>
      </c>
      <c r="Q66" s="3" t="s">
        <v>36</v>
      </c>
      <c r="R66" s="3" t="s">
        <v>38</v>
      </c>
      <c r="S66" s="3" t="s">
        <v>38</v>
      </c>
      <c r="T66" s="3" t="s">
        <v>38</v>
      </c>
      <c r="U66" s="3" t="s">
        <v>38</v>
      </c>
      <c r="V66" s="8">
        <v>1502.65</v>
      </c>
      <c r="W66" s="3" t="s">
        <v>36</v>
      </c>
      <c r="X66" s="3" t="s">
        <v>38</v>
      </c>
      <c r="Y66" s="3" t="s">
        <v>38</v>
      </c>
      <c r="Z66" s="3" t="s">
        <v>38</v>
      </c>
      <c r="AA66" s="3" t="s">
        <v>38</v>
      </c>
      <c r="AB66" s="9">
        <v>1827</v>
      </c>
      <c r="AC66" s="3">
        <v>1.8</v>
      </c>
      <c r="AD66" s="3" t="s">
        <v>36</v>
      </c>
      <c r="AE66" s="1">
        <f>AC66*73/100/1.542</f>
        <v>0.8521400778210116</v>
      </c>
      <c r="AF66" s="3" t="s">
        <v>44</v>
      </c>
      <c r="AG66" s="9">
        <v>1906</v>
      </c>
      <c r="AH66" s="3">
        <v>1904</v>
      </c>
      <c r="AI66" s="3" t="s">
        <v>38</v>
      </c>
      <c r="AJ66" s="9" t="s">
        <v>38</v>
      </c>
      <c r="AK66" s="1" t="s">
        <v>38</v>
      </c>
    </row>
    <row r="67" spans="1:37" ht="12.75">
      <c r="A67" s="3" t="s">
        <v>139</v>
      </c>
      <c r="B67" s="3">
        <v>1056</v>
      </c>
      <c r="C67" s="4" t="s">
        <v>146</v>
      </c>
      <c r="D67" s="3">
        <v>100</v>
      </c>
      <c r="E67" s="3" t="s">
        <v>36</v>
      </c>
      <c r="F67" s="1">
        <f t="shared" si="0"/>
        <v>47.34111543450065</v>
      </c>
      <c r="G67" s="3" t="s">
        <v>61</v>
      </c>
      <c r="H67" s="3" t="s">
        <v>38</v>
      </c>
      <c r="I67" s="7">
        <v>123</v>
      </c>
      <c r="J67" s="3">
        <v>12</v>
      </c>
      <c r="K67" s="3" t="s">
        <v>36</v>
      </c>
      <c r="L67" s="1">
        <f t="shared" si="1"/>
        <v>5.680933852140077</v>
      </c>
      <c r="M67" s="3">
        <v>12</v>
      </c>
      <c r="N67" s="3" t="s">
        <v>36</v>
      </c>
      <c r="O67" s="1">
        <f t="shared" si="2"/>
        <v>5.680933852140077</v>
      </c>
      <c r="P67" s="7" t="s">
        <v>38</v>
      </c>
      <c r="Q67" s="3" t="s">
        <v>38</v>
      </c>
      <c r="R67" s="3" t="s">
        <v>38</v>
      </c>
      <c r="S67" s="3" t="s">
        <v>38</v>
      </c>
      <c r="T67" s="3" t="s">
        <v>38</v>
      </c>
      <c r="U67" s="3" t="s">
        <v>38</v>
      </c>
      <c r="V67" s="8" t="s">
        <v>38</v>
      </c>
      <c r="W67" s="3" t="s">
        <v>38</v>
      </c>
      <c r="X67" s="3" t="s">
        <v>38</v>
      </c>
      <c r="Y67" s="3" t="s">
        <v>38</v>
      </c>
      <c r="Z67" s="3" t="s">
        <v>38</v>
      </c>
      <c r="AA67" s="3" t="s">
        <v>38</v>
      </c>
      <c r="AB67" s="9" t="s">
        <v>38</v>
      </c>
      <c r="AC67" s="3" t="s">
        <v>38</v>
      </c>
      <c r="AD67" s="3" t="s">
        <v>38</v>
      </c>
      <c r="AE67" s="1" t="s">
        <v>38</v>
      </c>
      <c r="AF67" s="3" t="s">
        <v>38</v>
      </c>
      <c r="AG67" s="9" t="s">
        <v>38</v>
      </c>
      <c r="AH67" s="9" t="s">
        <v>38</v>
      </c>
      <c r="AI67" s="3" t="s">
        <v>38</v>
      </c>
      <c r="AJ67" s="9" t="s">
        <v>38</v>
      </c>
      <c r="AK67" s="1" t="s">
        <v>38</v>
      </c>
    </row>
    <row r="68" spans="1:37" ht="12.75">
      <c r="A68" s="3" t="s">
        <v>139</v>
      </c>
      <c r="B68" s="3">
        <v>1057</v>
      </c>
      <c r="C68" s="4" t="s">
        <v>147</v>
      </c>
      <c r="D68" s="3">
        <v>7.5</v>
      </c>
      <c r="E68" s="3" t="s">
        <v>36</v>
      </c>
      <c r="F68" s="1">
        <f t="shared" si="0"/>
        <v>3.5505836575875485</v>
      </c>
      <c r="G68" s="3" t="s">
        <v>63</v>
      </c>
      <c r="H68" s="3" t="s">
        <v>38</v>
      </c>
      <c r="I68" s="7">
        <v>24000</v>
      </c>
      <c r="J68" s="3">
        <v>15</v>
      </c>
      <c r="K68" s="3" t="s">
        <v>36</v>
      </c>
      <c r="L68" s="1">
        <f t="shared" si="1"/>
        <v>7.101167315175097</v>
      </c>
      <c r="M68" s="3">
        <v>7.5</v>
      </c>
      <c r="N68" s="3" t="s">
        <v>36</v>
      </c>
      <c r="O68" s="1">
        <f t="shared" si="2"/>
        <v>3.5505836575875485</v>
      </c>
      <c r="P68" s="7" t="s">
        <v>38</v>
      </c>
      <c r="Q68" s="3" t="s">
        <v>38</v>
      </c>
      <c r="R68" s="3" t="s">
        <v>38</v>
      </c>
      <c r="S68" s="3" t="s">
        <v>38</v>
      </c>
      <c r="T68" s="3" t="s">
        <v>38</v>
      </c>
      <c r="U68" s="3" t="s">
        <v>38</v>
      </c>
      <c r="V68" s="8" t="s">
        <v>38</v>
      </c>
      <c r="W68" s="3" t="s">
        <v>38</v>
      </c>
      <c r="X68" s="3" t="s">
        <v>38</v>
      </c>
      <c r="Y68" s="3" t="s">
        <v>38</v>
      </c>
      <c r="Z68" s="3" t="s">
        <v>38</v>
      </c>
      <c r="AA68" s="3" t="s">
        <v>38</v>
      </c>
      <c r="AB68" s="9" t="s">
        <v>38</v>
      </c>
      <c r="AC68" s="3" t="s">
        <v>38</v>
      </c>
      <c r="AD68" s="3" t="s">
        <v>38</v>
      </c>
      <c r="AE68" s="1" t="s">
        <v>38</v>
      </c>
      <c r="AF68" s="3" t="s">
        <v>38</v>
      </c>
      <c r="AG68" s="9" t="s">
        <v>38</v>
      </c>
      <c r="AH68" s="9" t="s">
        <v>38</v>
      </c>
      <c r="AI68" s="3" t="s">
        <v>38</v>
      </c>
      <c r="AJ68" s="9" t="s">
        <v>38</v>
      </c>
      <c r="AK68" s="1" t="s">
        <v>38</v>
      </c>
    </row>
    <row r="69" spans="1:37" ht="12.75">
      <c r="A69" s="3" t="s">
        <v>139</v>
      </c>
      <c r="B69" s="3">
        <v>2516</v>
      </c>
      <c r="C69" s="4" t="s">
        <v>148</v>
      </c>
      <c r="D69" s="3">
        <v>65</v>
      </c>
      <c r="E69" s="3" t="s">
        <v>36</v>
      </c>
      <c r="F69" s="1">
        <f t="shared" si="0"/>
        <v>30.771725032425422</v>
      </c>
      <c r="G69" s="3" t="s">
        <v>61</v>
      </c>
      <c r="H69" s="3" t="s">
        <v>38</v>
      </c>
      <c r="I69" s="7">
        <v>5000</v>
      </c>
      <c r="J69" s="3">
        <v>50</v>
      </c>
      <c r="K69" s="3" t="s">
        <v>36</v>
      </c>
      <c r="L69" s="1">
        <f t="shared" si="1"/>
        <v>23.670557717250325</v>
      </c>
      <c r="M69" s="3">
        <v>50</v>
      </c>
      <c r="N69" s="3" t="s">
        <v>36</v>
      </c>
      <c r="O69" s="1">
        <f t="shared" si="2"/>
        <v>23.670557717250325</v>
      </c>
      <c r="P69" s="7">
        <v>25000</v>
      </c>
      <c r="Q69" s="3" t="s">
        <v>36</v>
      </c>
      <c r="R69" s="3" t="s">
        <v>38</v>
      </c>
      <c r="S69" s="3" t="s">
        <v>38</v>
      </c>
      <c r="T69" s="3" t="s">
        <v>38</v>
      </c>
      <c r="U69" s="3" t="s">
        <v>38</v>
      </c>
      <c r="V69" s="3">
        <v>1196.73</v>
      </c>
      <c r="W69" s="3" t="s">
        <v>36</v>
      </c>
      <c r="X69" s="3" t="s">
        <v>38</v>
      </c>
      <c r="Y69" s="3" t="s">
        <v>38</v>
      </c>
      <c r="Z69" s="3" t="s">
        <v>38</v>
      </c>
      <c r="AA69" s="3" t="s">
        <v>38</v>
      </c>
      <c r="AB69" s="9">
        <v>2008</v>
      </c>
      <c r="AC69" s="3">
        <v>8</v>
      </c>
      <c r="AD69" s="3" t="s">
        <v>49</v>
      </c>
      <c r="AE69" s="1">
        <f>AC69/100*$O69</f>
        <v>1.893644617380026</v>
      </c>
      <c r="AF69" s="3" t="s">
        <v>69</v>
      </c>
      <c r="AG69" s="9">
        <v>2099</v>
      </c>
      <c r="AH69" s="9" t="s">
        <v>38</v>
      </c>
      <c r="AI69" s="3">
        <v>12</v>
      </c>
      <c r="AJ69" s="9" t="s">
        <v>49</v>
      </c>
      <c r="AK69" s="1">
        <f>AI69/100*O69</f>
        <v>2.840466926070039</v>
      </c>
    </row>
    <row r="70" spans="1:37" ht="12.75">
      <c r="A70" s="3" t="s">
        <v>139</v>
      </c>
      <c r="B70" s="3">
        <v>1051</v>
      </c>
      <c r="C70" s="4" t="s">
        <v>149</v>
      </c>
      <c r="D70" s="3">
        <v>20</v>
      </c>
      <c r="E70" s="3" t="s">
        <v>36</v>
      </c>
      <c r="F70" s="1">
        <f t="shared" si="0"/>
        <v>9.46822308690013</v>
      </c>
      <c r="G70" s="3" t="s">
        <v>43</v>
      </c>
      <c r="H70" s="3" t="s">
        <v>38</v>
      </c>
      <c r="I70" s="7">
        <v>20000</v>
      </c>
      <c r="J70" s="3">
        <v>20</v>
      </c>
      <c r="K70" s="3" t="s">
        <v>36</v>
      </c>
      <c r="L70" s="1">
        <f t="shared" si="1"/>
        <v>9.46822308690013</v>
      </c>
      <c r="M70" s="3">
        <v>20</v>
      </c>
      <c r="N70" s="3" t="s">
        <v>36</v>
      </c>
      <c r="O70" s="1">
        <f t="shared" si="2"/>
        <v>9.46822308690013</v>
      </c>
      <c r="P70" s="3">
        <v>0</v>
      </c>
      <c r="Q70" s="3" t="s">
        <v>38</v>
      </c>
      <c r="R70" s="3" t="s">
        <v>38</v>
      </c>
      <c r="S70" s="3" t="s">
        <v>38</v>
      </c>
      <c r="T70" s="3" t="s">
        <v>38</v>
      </c>
      <c r="U70" s="3" t="s">
        <v>38</v>
      </c>
      <c r="V70" s="8">
        <v>3490.44</v>
      </c>
      <c r="W70" s="3" t="s">
        <v>36</v>
      </c>
      <c r="X70" s="3" t="s">
        <v>38</v>
      </c>
      <c r="Y70" s="3" t="s">
        <v>38</v>
      </c>
      <c r="Z70" s="3" t="s">
        <v>38</v>
      </c>
      <c r="AA70" s="3" t="s">
        <v>38</v>
      </c>
      <c r="AB70" s="11">
        <v>1886</v>
      </c>
      <c r="AC70" s="3">
        <v>6</v>
      </c>
      <c r="AD70" s="3" t="s">
        <v>49</v>
      </c>
      <c r="AE70" s="1">
        <f>AC70/100*$O70</f>
        <v>0.5680933852140078</v>
      </c>
      <c r="AF70" s="3" t="s">
        <v>69</v>
      </c>
      <c r="AG70" s="9">
        <v>1973</v>
      </c>
      <c r="AH70" s="9" t="s">
        <v>38</v>
      </c>
      <c r="AI70" s="3">
        <v>9</v>
      </c>
      <c r="AJ70" s="9" t="s">
        <v>49</v>
      </c>
      <c r="AK70" s="1">
        <f>AI70/100*O70</f>
        <v>0.8521400778210116</v>
      </c>
    </row>
    <row r="71" spans="1:38" ht="12.75">
      <c r="A71" s="3" t="s">
        <v>139</v>
      </c>
      <c r="B71" s="3">
        <v>1071</v>
      </c>
      <c r="C71" s="4" t="s">
        <v>150</v>
      </c>
      <c r="D71" s="3">
        <v>25</v>
      </c>
      <c r="E71" s="3" t="s">
        <v>53</v>
      </c>
      <c r="F71" s="1">
        <f>D71/1.542</f>
        <v>16.212710765239947</v>
      </c>
      <c r="G71" s="3" t="s">
        <v>38</v>
      </c>
      <c r="H71" s="3" t="s">
        <v>38</v>
      </c>
      <c r="I71" s="7">
        <v>7000</v>
      </c>
      <c r="J71" s="3">
        <v>50</v>
      </c>
      <c r="K71" s="3" t="s">
        <v>53</v>
      </c>
      <c r="L71" s="1">
        <f>J71/1.542</f>
        <v>32.425421530479895</v>
      </c>
      <c r="M71" s="3">
        <v>50</v>
      </c>
      <c r="N71" s="3" t="s">
        <v>53</v>
      </c>
      <c r="O71" s="1">
        <f>M71/1.542</f>
        <v>32.425421530479895</v>
      </c>
      <c r="P71" s="3" t="s">
        <v>38</v>
      </c>
      <c r="Q71" s="3" t="s">
        <v>38</v>
      </c>
      <c r="R71" s="3" t="s">
        <v>38</v>
      </c>
      <c r="S71" s="3" t="s">
        <v>38</v>
      </c>
      <c r="T71" s="3" t="s">
        <v>38</v>
      </c>
      <c r="U71" s="3" t="s">
        <v>38</v>
      </c>
      <c r="V71" s="8">
        <v>3505.98</v>
      </c>
      <c r="W71" s="3" t="s">
        <v>53</v>
      </c>
      <c r="X71" s="3" t="s">
        <v>38</v>
      </c>
      <c r="Y71" s="3" t="s">
        <v>38</v>
      </c>
      <c r="Z71" s="3" t="s">
        <v>38</v>
      </c>
      <c r="AA71" s="3" t="s">
        <v>38</v>
      </c>
      <c r="AB71" s="9">
        <v>1096</v>
      </c>
      <c r="AC71" s="3">
        <v>5</v>
      </c>
      <c r="AD71" s="3" t="s">
        <v>53</v>
      </c>
      <c r="AE71" s="1">
        <f>AC71/1.542</f>
        <v>3.2425421530479897</v>
      </c>
      <c r="AF71" s="3" t="s">
        <v>44</v>
      </c>
      <c r="AG71" s="9">
        <v>1218</v>
      </c>
      <c r="AH71" s="3">
        <v>1902</v>
      </c>
      <c r="AI71" s="3" t="s">
        <v>38</v>
      </c>
      <c r="AJ71" s="3" t="s">
        <v>38</v>
      </c>
      <c r="AK71" s="1" t="s">
        <v>38</v>
      </c>
      <c r="AL71" s="4" t="s">
        <v>151</v>
      </c>
    </row>
    <row r="72" spans="1:37" ht="12.75">
      <c r="A72" s="3" t="s">
        <v>139</v>
      </c>
      <c r="B72" s="3">
        <v>1048</v>
      </c>
      <c r="C72" s="4" t="s">
        <v>152</v>
      </c>
      <c r="D72" s="3">
        <v>27.5</v>
      </c>
      <c r="E72" s="3" t="s">
        <v>36</v>
      </c>
      <c r="F72" s="1">
        <f>D72*73/100/1.542</f>
        <v>13.018806744487678</v>
      </c>
      <c r="G72" s="3" t="s">
        <v>61</v>
      </c>
      <c r="H72" s="3" t="s">
        <v>38</v>
      </c>
      <c r="I72" s="7">
        <v>22400</v>
      </c>
      <c r="J72" s="3">
        <v>25</v>
      </c>
      <c r="K72" s="3" t="s">
        <v>36</v>
      </c>
      <c r="L72" s="1">
        <f>J72*73/100/1.542</f>
        <v>11.835278858625163</v>
      </c>
      <c r="M72" s="3">
        <v>25</v>
      </c>
      <c r="N72" s="3" t="s">
        <v>36</v>
      </c>
      <c r="O72" s="1">
        <f>M72*73/100/1.542</f>
        <v>11.835278858625163</v>
      </c>
      <c r="P72" s="3" t="s">
        <v>38</v>
      </c>
      <c r="Q72" s="3" t="s">
        <v>38</v>
      </c>
      <c r="R72" s="3" t="s">
        <v>38</v>
      </c>
      <c r="S72" s="3" t="s">
        <v>38</v>
      </c>
      <c r="T72" s="3" t="s">
        <v>38</v>
      </c>
      <c r="U72" s="3" t="s">
        <v>38</v>
      </c>
      <c r="V72" s="8">
        <v>9028.04</v>
      </c>
      <c r="W72" s="3" t="s">
        <v>36</v>
      </c>
      <c r="X72" s="3" t="s">
        <v>38</v>
      </c>
      <c r="Y72" s="3" t="s">
        <v>38</v>
      </c>
      <c r="Z72" s="3" t="s">
        <v>38</v>
      </c>
      <c r="AA72" s="3" t="s">
        <v>38</v>
      </c>
      <c r="AB72" s="9">
        <v>2008</v>
      </c>
      <c r="AC72" s="3">
        <v>2.5</v>
      </c>
      <c r="AD72" s="3" t="s">
        <v>53</v>
      </c>
      <c r="AE72" s="1">
        <f>AC72/1.542</f>
        <v>1.6212710765239948</v>
      </c>
      <c r="AF72" s="3" t="s">
        <v>50</v>
      </c>
      <c r="AG72" s="9">
        <v>2059</v>
      </c>
      <c r="AH72" s="9">
        <v>2008</v>
      </c>
      <c r="AI72" s="9" t="s">
        <v>38</v>
      </c>
      <c r="AJ72" s="9" t="s">
        <v>38</v>
      </c>
      <c r="AK72" s="1" t="s">
        <v>38</v>
      </c>
    </row>
    <row r="73" spans="1:38" ht="12.75">
      <c r="A73" s="3" t="s">
        <v>139</v>
      </c>
      <c r="B73" s="3">
        <v>1042</v>
      </c>
      <c r="C73" s="4" t="s">
        <v>153</v>
      </c>
      <c r="D73" s="3">
        <v>150</v>
      </c>
      <c r="E73" s="3" t="s">
        <v>36</v>
      </c>
      <c r="F73" s="1">
        <f>D73*73/100/1.542</f>
        <v>71.01167315175097</v>
      </c>
      <c r="G73" s="3" t="s">
        <v>37</v>
      </c>
      <c r="H73" s="3" t="s">
        <v>38</v>
      </c>
      <c r="I73" s="7">
        <v>12000</v>
      </c>
      <c r="J73" s="3">
        <v>50</v>
      </c>
      <c r="K73" s="3" t="s">
        <v>36</v>
      </c>
      <c r="L73" s="1">
        <f>J73*73/100/1.542</f>
        <v>23.670557717250325</v>
      </c>
      <c r="M73" s="3">
        <v>50</v>
      </c>
      <c r="N73" s="3" t="s">
        <v>36</v>
      </c>
      <c r="O73" s="1">
        <f>M73*73/100/1.542</f>
        <v>23.670557717250325</v>
      </c>
      <c r="P73" s="8">
        <v>100000</v>
      </c>
      <c r="Q73" s="3" t="s">
        <v>36</v>
      </c>
      <c r="R73" s="3" t="s">
        <v>38</v>
      </c>
      <c r="S73" s="3" t="s">
        <v>38</v>
      </c>
      <c r="T73" s="3" t="s">
        <v>38</v>
      </c>
      <c r="U73" s="3" t="s">
        <v>38</v>
      </c>
      <c r="V73" s="8">
        <v>5554</v>
      </c>
      <c r="W73" s="3" t="s">
        <v>36</v>
      </c>
      <c r="X73" s="3" t="s">
        <v>38</v>
      </c>
      <c r="Y73" s="3" t="s">
        <v>38</v>
      </c>
      <c r="Z73" s="3" t="s">
        <v>38</v>
      </c>
      <c r="AA73" s="3" t="s">
        <v>38</v>
      </c>
      <c r="AB73" s="9">
        <v>1827</v>
      </c>
      <c r="AC73" s="3">
        <v>5</v>
      </c>
      <c r="AD73" s="3" t="s">
        <v>36</v>
      </c>
      <c r="AE73" s="1">
        <f>AC73*73/100/1.542</f>
        <v>2.3670557717250325</v>
      </c>
      <c r="AF73" s="3" t="s">
        <v>50</v>
      </c>
      <c r="AG73" s="9">
        <v>1900</v>
      </c>
      <c r="AH73" s="3">
        <v>1904</v>
      </c>
      <c r="AI73" s="3" t="s">
        <v>38</v>
      </c>
      <c r="AJ73" s="9" t="s">
        <v>38</v>
      </c>
      <c r="AK73" s="1" t="s">
        <v>38</v>
      </c>
      <c r="AL73" s="4" t="s">
        <v>154</v>
      </c>
    </row>
    <row r="74" spans="1:37" ht="12.75">
      <c r="A74" s="3" t="s">
        <v>139</v>
      </c>
      <c r="B74" s="3">
        <v>1052</v>
      </c>
      <c r="C74" s="4" t="s">
        <v>155</v>
      </c>
      <c r="D74" s="3">
        <v>16</v>
      </c>
      <c r="E74" s="3" t="s">
        <v>53</v>
      </c>
      <c r="F74" s="1">
        <f>D74/1.542</f>
        <v>10.376134889753567</v>
      </c>
      <c r="G74" s="3" t="s">
        <v>61</v>
      </c>
      <c r="H74" s="3" t="s">
        <v>38</v>
      </c>
      <c r="I74" s="7">
        <v>9000</v>
      </c>
      <c r="J74" s="3">
        <v>25</v>
      </c>
      <c r="K74" s="3" t="s">
        <v>53</v>
      </c>
      <c r="L74" s="1">
        <f>J74/1.542</f>
        <v>16.212710765239947</v>
      </c>
      <c r="M74" s="3">
        <v>25</v>
      </c>
      <c r="N74" s="3" t="s">
        <v>53</v>
      </c>
      <c r="O74" s="1">
        <f>M74/1.542</f>
        <v>16.212710765239947</v>
      </c>
      <c r="P74" s="8">
        <v>21556.22</v>
      </c>
      <c r="Q74" s="3" t="s">
        <v>53</v>
      </c>
      <c r="R74" s="3" t="s">
        <v>38</v>
      </c>
      <c r="S74" s="3" t="s">
        <v>38</v>
      </c>
      <c r="T74" s="3" t="s">
        <v>38</v>
      </c>
      <c r="U74" s="3" t="s">
        <v>38</v>
      </c>
      <c r="V74" s="8">
        <v>7202.56</v>
      </c>
      <c r="W74" s="9" t="s">
        <v>53</v>
      </c>
      <c r="X74" s="3" t="s">
        <v>38</v>
      </c>
      <c r="Y74" s="3" t="s">
        <v>38</v>
      </c>
      <c r="Z74" s="3" t="s">
        <v>38</v>
      </c>
      <c r="AA74" s="3" t="s">
        <v>38</v>
      </c>
      <c r="AB74" s="9">
        <v>1917</v>
      </c>
      <c r="AC74" s="3">
        <v>10</v>
      </c>
      <c r="AD74" s="3" t="s">
        <v>49</v>
      </c>
      <c r="AE74" s="1">
        <f>AC74/100*$O74</f>
        <v>1.6212710765239948</v>
      </c>
      <c r="AF74" s="3" t="s">
        <v>38</v>
      </c>
      <c r="AG74" s="9">
        <v>1965</v>
      </c>
      <c r="AH74" s="9">
        <v>1917</v>
      </c>
      <c r="AI74" s="3" t="s">
        <v>38</v>
      </c>
      <c r="AJ74" s="3" t="s">
        <v>38</v>
      </c>
      <c r="AK74" s="1" t="s">
        <v>38</v>
      </c>
    </row>
    <row r="75" spans="1:38" ht="12.75">
      <c r="A75" s="3" t="s">
        <v>139</v>
      </c>
      <c r="B75" s="3">
        <v>1044</v>
      </c>
      <c r="C75" s="4" t="s">
        <v>156</v>
      </c>
      <c r="D75" s="3">
        <v>95</v>
      </c>
      <c r="E75" s="3" t="s">
        <v>36</v>
      </c>
      <c r="F75" s="1">
        <f>D75*73/100/1.542</f>
        <v>44.97405966277561</v>
      </c>
      <c r="G75" s="3" t="s">
        <v>38</v>
      </c>
      <c r="H75" s="3" t="s">
        <v>38</v>
      </c>
      <c r="I75" s="7">
        <v>2500</v>
      </c>
      <c r="J75" s="3">
        <v>100</v>
      </c>
      <c r="K75" s="3" t="s">
        <v>36</v>
      </c>
      <c r="L75" s="1">
        <f>J75*73/100/1.542</f>
        <v>47.34111543450065</v>
      </c>
      <c r="M75" s="3">
        <v>100</v>
      </c>
      <c r="N75" s="3" t="s">
        <v>36</v>
      </c>
      <c r="O75" s="1">
        <f>M75*73/100/1.542</f>
        <v>47.34111543450065</v>
      </c>
      <c r="P75" s="8">
        <v>684.37</v>
      </c>
      <c r="Q75" s="3" t="s">
        <v>36</v>
      </c>
      <c r="R75" s="3" t="s">
        <v>38</v>
      </c>
      <c r="S75" s="3" t="s">
        <v>38</v>
      </c>
      <c r="T75" s="3" t="s">
        <v>38</v>
      </c>
      <c r="U75" s="3" t="s">
        <v>38</v>
      </c>
      <c r="V75" s="8">
        <v>503.08</v>
      </c>
      <c r="W75" s="3" t="s">
        <v>36</v>
      </c>
      <c r="X75" s="3" t="s">
        <v>38</v>
      </c>
      <c r="Y75" s="3" t="s">
        <v>38</v>
      </c>
      <c r="Z75" s="3" t="s">
        <v>38</v>
      </c>
      <c r="AA75" s="3" t="s">
        <v>38</v>
      </c>
      <c r="AB75" s="9">
        <v>1827</v>
      </c>
      <c r="AC75" s="3">
        <v>5</v>
      </c>
      <c r="AD75" s="3" t="s">
        <v>49</v>
      </c>
      <c r="AE75" s="1">
        <f>AC75/100*$O75</f>
        <v>2.3670557717250325</v>
      </c>
      <c r="AF75" s="3" t="s">
        <v>44</v>
      </c>
      <c r="AG75" s="9">
        <v>1971</v>
      </c>
      <c r="AH75" s="3">
        <v>1904</v>
      </c>
      <c r="AI75" s="9" t="s">
        <v>38</v>
      </c>
      <c r="AJ75" s="9" t="s">
        <v>38</v>
      </c>
      <c r="AK75" s="1" t="s">
        <v>38</v>
      </c>
      <c r="AL75" s="4" t="s">
        <v>89</v>
      </c>
    </row>
    <row r="76" spans="1:37" ht="12.75">
      <c r="A76" s="3" t="s">
        <v>139</v>
      </c>
      <c r="B76" s="3">
        <v>1060</v>
      </c>
      <c r="C76" s="4" t="s">
        <v>157</v>
      </c>
      <c r="D76" s="3">
        <v>151.5</v>
      </c>
      <c r="E76" s="3" t="s">
        <v>36</v>
      </c>
      <c r="F76" s="1">
        <f>D76*73/100/1.542</f>
        <v>71.72178988326849</v>
      </c>
      <c r="G76" s="3" t="s">
        <v>38</v>
      </c>
      <c r="H76" s="3" t="s">
        <v>38</v>
      </c>
      <c r="I76" s="7">
        <v>2800</v>
      </c>
      <c r="J76" s="3">
        <v>100</v>
      </c>
      <c r="K76" s="3" t="s">
        <v>36</v>
      </c>
      <c r="L76" s="1">
        <f>J76*73/100/1.542</f>
        <v>47.34111543450065</v>
      </c>
      <c r="M76" s="3">
        <v>100</v>
      </c>
      <c r="N76" s="3" t="s">
        <v>36</v>
      </c>
      <c r="O76" s="1">
        <f>M76*73/100/1.542</f>
        <v>47.34111543450065</v>
      </c>
      <c r="P76" s="8" t="s">
        <v>38</v>
      </c>
      <c r="Q76" s="3" t="s">
        <v>38</v>
      </c>
      <c r="R76" s="3" t="s">
        <v>38</v>
      </c>
      <c r="S76" s="3" t="s">
        <v>38</v>
      </c>
      <c r="T76" s="3" t="s">
        <v>38</v>
      </c>
      <c r="U76" s="3" t="s">
        <v>38</v>
      </c>
      <c r="V76" s="8">
        <v>42009.5</v>
      </c>
      <c r="W76" s="3" t="s">
        <v>36</v>
      </c>
      <c r="X76" s="3" t="s">
        <v>38</v>
      </c>
      <c r="Y76" s="3" t="s">
        <v>38</v>
      </c>
      <c r="Z76" s="3" t="s">
        <v>38</v>
      </c>
      <c r="AA76" s="3" t="s">
        <v>38</v>
      </c>
      <c r="AB76" s="9">
        <v>1886</v>
      </c>
      <c r="AC76" s="3">
        <v>7</v>
      </c>
      <c r="AD76" s="3" t="s">
        <v>49</v>
      </c>
      <c r="AE76" s="1">
        <f>AC76/100*$O76</f>
        <v>3.313878080415046</v>
      </c>
      <c r="AF76" s="3" t="s">
        <v>69</v>
      </c>
      <c r="AG76" s="9">
        <v>1936</v>
      </c>
      <c r="AH76" s="9">
        <v>1886</v>
      </c>
      <c r="AI76" s="3">
        <v>12</v>
      </c>
      <c r="AJ76" s="9" t="s">
        <v>49</v>
      </c>
      <c r="AK76" s="1">
        <f>AI76/100*O76</f>
        <v>5.680933852140078</v>
      </c>
    </row>
    <row r="77" spans="1:37" ht="12.75">
      <c r="A77" s="3" t="s">
        <v>139</v>
      </c>
      <c r="B77" s="3">
        <v>1061</v>
      </c>
      <c r="C77" s="4" t="s">
        <v>158</v>
      </c>
      <c r="D77" s="3">
        <v>105</v>
      </c>
      <c r="E77" s="3" t="s">
        <v>36</v>
      </c>
      <c r="F77" s="1">
        <f>D77*73/100/1.542</f>
        <v>49.708171206225686</v>
      </c>
      <c r="G77" s="3" t="s">
        <v>38</v>
      </c>
      <c r="H77" s="3" t="s">
        <v>38</v>
      </c>
      <c r="I77" s="7">
        <v>2000</v>
      </c>
      <c r="J77" s="3">
        <v>100</v>
      </c>
      <c r="K77" s="3" t="s">
        <v>36</v>
      </c>
      <c r="L77" s="1">
        <f>J77*73/100/1.542</f>
        <v>47.34111543450065</v>
      </c>
      <c r="M77" s="3">
        <v>100</v>
      </c>
      <c r="N77" s="3" t="s">
        <v>36</v>
      </c>
      <c r="O77" s="1">
        <f>M77*73/100/1.542</f>
        <v>47.34111543450065</v>
      </c>
      <c r="P77" s="8" t="s">
        <v>38</v>
      </c>
      <c r="Q77" s="3" t="s">
        <v>38</v>
      </c>
      <c r="R77" s="3" t="s">
        <v>38</v>
      </c>
      <c r="S77" s="3" t="s">
        <v>38</v>
      </c>
      <c r="T77" s="3" t="s">
        <v>38</v>
      </c>
      <c r="U77" s="3" t="s">
        <v>38</v>
      </c>
      <c r="V77" s="8">
        <v>4699</v>
      </c>
      <c r="W77" s="3" t="s">
        <v>36</v>
      </c>
      <c r="X77" s="3" t="s">
        <v>38</v>
      </c>
      <c r="Y77" s="3" t="s">
        <v>38</v>
      </c>
      <c r="Z77" s="3" t="s">
        <v>38</v>
      </c>
      <c r="AA77" s="3" t="s">
        <v>38</v>
      </c>
      <c r="AB77" s="9">
        <v>2008</v>
      </c>
      <c r="AC77" s="3">
        <v>6</v>
      </c>
      <c r="AD77" s="3" t="s">
        <v>36</v>
      </c>
      <c r="AE77" s="1">
        <f>AC77*73/100/1.542</f>
        <v>2.8404669260700386</v>
      </c>
      <c r="AF77" s="3" t="s">
        <v>69</v>
      </c>
      <c r="AG77" s="9">
        <v>2034</v>
      </c>
      <c r="AH77" s="3">
        <v>1904</v>
      </c>
      <c r="AI77" s="3">
        <v>10</v>
      </c>
      <c r="AJ77" s="9" t="s">
        <v>36</v>
      </c>
      <c r="AK77" s="1">
        <f>AI77*73/100/1.542</f>
        <v>4.734111543450065</v>
      </c>
    </row>
    <row r="78" spans="1:37" ht="12.75">
      <c r="A78" s="3"/>
      <c r="B78" s="3"/>
      <c r="C78" s="4"/>
      <c r="D78" s="3"/>
      <c r="E78" s="3"/>
      <c r="I78" s="7"/>
      <c r="J78" s="3"/>
      <c r="K78" s="3"/>
      <c r="L78" s="3"/>
      <c r="M78" s="3"/>
      <c r="N78" s="3"/>
      <c r="O78" s="1"/>
      <c r="Q78" s="3"/>
      <c r="R78" s="3"/>
      <c r="S78" s="3"/>
      <c r="T78" s="3"/>
      <c r="U78" s="3"/>
      <c r="V78" s="8"/>
      <c r="W78" s="3"/>
      <c r="X78" s="3"/>
      <c r="Y78" s="3"/>
      <c r="Z78" s="3"/>
      <c r="AA78" s="3"/>
      <c r="AB78" s="8"/>
      <c r="AC78" s="3"/>
      <c r="AD78" s="3"/>
      <c r="AJ78" s="3"/>
      <c r="AK78" s="1"/>
    </row>
    <row r="79" spans="1:37" ht="12.75">
      <c r="A79" s="3" t="s">
        <v>159</v>
      </c>
      <c r="B79" s="3">
        <v>1047</v>
      </c>
      <c r="C79" s="4" t="s">
        <v>160</v>
      </c>
      <c r="D79" s="3">
        <v>9</v>
      </c>
      <c r="E79" s="3" t="s">
        <v>36</v>
      </c>
      <c r="F79" s="1">
        <f>D79*73/100/1.542</f>
        <v>4.260700389105058</v>
      </c>
      <c r="G79" s="3" t="s">
        <v>43</v>
      </c>
      <c r="H79" s="3" t="s">
        <v>38</v>
      </c>
      <c r="I79" s="7">
        <v>100000</v>
      </c>
      <c r="J79" s="3">
        <v>20</v>
      </c>
      <c r="K79" s="3" t="s">
        <v>36</v>
      </c>
      <c r="L79" s="1">
        <f>J79*73/100/1.542</f>
        <v>9.46822308690013</v>
      </c>
      <c r="M79" s="3">
        <v>10</v>
      </c>
      <c r="N79" s="3" t="s">
        <v>36</v>
      </c>
      <c r="O79" s="1">
        <f>M79*73/100/1.542</f>
        <v>4.734111543450065</v>
      </c>
      <c r="P79" s="7">
        <v>80000</v>
      </c>
      <c r="Q79" s="3" t="s">
        <v>36</v>
      </c>
      <c r="R79" s="3" t="s">
        <v>38</v>
      </c>
      <c r="S79" s="3" t="s">
        <v>38</v>
      </c>
      <c r="T79" s="3" t="s">
        <v>38</v>
      </c>
      <c r="U79" s="3" t="s">
        <v>38</v>
      </c>
      <c r="V79" s="8">
        <v>1581.29</v>
      </c>
      <c r="W79" s="3" t="s">
        <v>36</v>
      </c>
      <c r="X79" s="3" t="s">
        <v>38</v>
      </c>
      <c r="Y79" s="3" t="s">
        <v>38</v>
      </c>
      <c r="Z79" s="3" t="s">
        <v>38</v>
      </c>
      <c r="AA79" s="3" t="s">
        <v>38</v>
      </c>
      <c r="AB79" s="11">
        <v>1827</v>
      </c>
      <c r="AC79" s="3">
        <v>8</v>
      </c>
      <c r="AD79" s="3" t="s">
        <v>49</v>
      </c>
      <c r="AE79" s="1">
        <f>AC79/100*$O79</f>
        <v>0.3787289234760052</v>
      </c>
      <c r="AF79" s="3" t="s">
        <v>44</v>
      </c>
      <c r="AG79" s="9">
        <v>1479</v>
      </c>
      <c r="AH79" s="9" t="s">
        <v>38</v>
      </c>
      <c r="AI79" s="9" t="s">
        <v>38</v>
      </c>
      <c r="AJ79" s="9" t="s">
        <v>38</v>
      </c>
      <c r="AK79" s="1" t="s">
        <v>38</v>
      </c>
    </row>
    <row r="80" spans="1:37" ht="12.75">
      <c r="A80" s="3" t="s">
        <v>159</v>
      </c>
      <c r="B80" s="3">
        <v>1019</v>
      </c>
      <c r="C80" s="4" t="s">
        <v>161</v>
      </c>
      <c r="D80" s="3">
        <v>67.5</v>
      </c>
      <c r="E80" s="3" t="s">
        <v>53</v>
      </c>
      <c r="F80" s="1">
        <f>D80/1.542</f>
        <v>43.77431906614786</v>
      </c>
      <c r="G80" s="3" t="s">
        <v>37</v>
      </c>
      <c r="H80" s="3" t="s">
        <v>38</v>
      </c>
      <c r="I80" s="7">
        <v>4507</v>
      </c>
      <c r="J80" s="3">
        <v>50</v>
      </c>
      <c r="K80" s="3" t="s">
        <v>53</v>
      </c>
      <c r="L80" s="1">
        <f>J80/1.542</f>
        <v>32.425421530479895</v>
      </c>
      <c r="M80" s="3">
        <v>50</v>
      </c>
      <c r="N80" s="3" t="s">
        <v>53</v>
      </c>
      <c r="O80" s="1">
        <f>M80/1.542</f>
        <v>32.425421530479895</v>
      </c>
      <c r="P80" s="8">
        <v>45000</v>
      </c>
      <c r="Q80" s="3" t="s">
        <v>53</v>
      </c>
      <c r="R80" s="3" t="s">
        <v>38</v>
      </c>
      <c r="S80" s="3" t="s">
        <v>38</v>
      </c>
      <c r="T80" s="3" t="s">
        <v>38</v>
      </c>
      <c r="U80" s="3" t="s">
        <v>38</v>
      </c>
      <c r="V80" s="8">
        <v>751.21</v>
      </c>
      <c r="W80" s="3" t="s">
        <v>53</v>
      </c>
      <c r="X80" s="3" t="s">
        <v>38</v>
      </c>
      <c r="Y80" s="3" t="s">
        <v>38</v>
      </c>
      <c r="Z80" s="3" t="s">
        <v>38</v>
      </c>
      <c r="AA80" s="3" t="s">
        <v>38</v>
      </c>
      <c r="AB80" s="9">
        <v>1827</v>
      </c>
      <c r="AC80" s="3">
        <v>12</v>
      </c>
      <c r="AD80" s="3" t="s">
        <v>49</v>
      </c>
      <c r="AE80" s="1">
        <f>AC80/100*$O80</f>
        <v>3.891050583657587</v>
      </c>
      <c r="AF80" s="3" t="s">
        <v>44</v>
      </c>
      <c r="AG80" s="9">
        <v>1903</v>
      </c>
      <c r="AH80" s="9">
        <v>1827</v>
      </c>
      <c r="AI80" s="9" t="s">
        <v>38</v>
      </c>
      <c r="AJ80" s="9" t="s">
        <v>38</v>
      </c>
      <c r="AK80" s="1" t="s">
        <v>38</v>
      </c>
    </row>
    <row r="81" spans="1:38" ht="12.75">
      <c r="A81" s="3" t="s">
        <v>159</v>
      </c>
      <c r="B81" s="3">
        <v>1043</v>
      </c>
      <c r="C81" s="4" t="s">
        <v>162</v>
      </c>
      <c r="D81" s="3"/>
      <c r="E81" s="3" t="s">
        <v>53</v>
      </c>
      <c r="F81" s="1">
        <f>D81/1.542</f>
        <v>0</v>
      </c>
      <c r="G81" s="3" t="s">
        <v>61</v>
      </c>
      <c r="H81" s="3" t="s">
        <v>38</v>
      </c>
      <c r="I81" s="7">
        <v>2100</v>
      </c>
      <c r="J81" s="3">
        <v>50</v>
      </c>
      <c r="K81" s="3" t="s">
        <v>53</v>
      </c>
      <c r="L81" s="1">
        <f>J81/1.542</f>
        <v>32.425421530479895</v>
      </c>
      <c r="M81" s="3">
        <v>50</v>
      </c>
      <c r="N81" s="3" t="s">
        <v>53</v>
      </c>
      <c r="O81" s="1">
        <f>M81/1.542</f>
        <v>32.425421530479895</v>
      </c>
      <c r="P81" s="3">
        <v>0</v>
      </c>
      <c r="Q81" s="3" t="s">
        <v>38</v>
      </c>
      <c r="R81" s="3" t="s">
        <v>38</v>
      </c>
      <c r="S81" s="3" t="s">
        <v>38</v>
      </c>
      <c r="T81" s="3" t="s">
        <v>38</v>
      </c>
      <c r="U81" s="3" t="s">
        <v>38</v>
      </c>
      <c r="V81" s="8">
        <v>1170</v>
      </c>
      <c r="W81" s="3" t="s">
        <v>53</v>
      </c>
      <c r="X81" s="3" t="s">
        <v>38</v>
      </c>
      <c r="Y81" s="3" t="s">
        <v>38</v>
      </c>
      <c r="Z81" s="3" t="s">
        <v>38</v>
      </c>
      <c r="AA81" s="3" t="s">
        <v>38</v>
      </c>
      <c r="AB81" s="9">
        <v>1947</v>
      </c>
      <c r="AC81" s="3">
        <v>5</v>
      </c>
      <c r="AD81" s="3" t="s">
        <v>49</v>
      </c>
      <c r="AE81" s="1">
        <f>AC81/100*$O81</f>
        <v>1.6212710765239948</v>
      </c>
      <c r="AF81" s="3" t="s">
        <v>69</v>
      </c>
      <c r="AG81" s="9">
        <v>2013</v>
      </c>
      <c r="AH81" s="9" t="s">
        <v>38</v>
      </c>
      <c r="AI81" s="3">
        <v>9</v>
      </c>
      <c r="AJ81" s="9" t="s">
        <v>49</v>
      </c>
      <c r="AK81" s="1">
        <f>AI81/100*O81</f>
        <v>2.9182879377431905</v>
      </c>
      <c r="AL81" s="4" t="s">
        <v>163</v>
      </c>
    </row>
    <row r="82" spans="1:37" ht="12.75">
      <c r="A82" s="3" t="s">
        <v>159</v>
      </c>
      <c r="B82" s="3">
        <v>1045</v>
      </c>
      <c r="C82" s="4" t="s">
        <v>164</v>
      </c>
      <c r="D82" s="3">
        <v>54</v>
      </c>
      <c r="E82" s="3" t="s">
        <v>53</v>
      </c>
      <c r="F82" s="1">
        <f>D82/1.542</f>
        <v>35.019455252918284</v>
      </c>
      <c r="G82" s="3" t="s">
        <v>61</v>
      </c>
      <c r="H82" s="3" t="s">
        <v>38</v>
      </c>
      <c r="I82" s="7">
        <v>5500</v>
      </c>
      <c r="J82" s="3">
        <v>50</v>
      </c>
      <c r="K82" s="3" t="s">
        <v>53</v>
      </c>
      <c r="L82" s="1">
        <f>J82/1.542</f>
        <v>32.425421530479895</v>
      </c>
      <c r="M82" s="3">
        <v>50</v>
      </c>
      <c r="N82" s="3" t="s">
        <v>53</v>
      </c>
      <c r="O82" s="1">
        <f>M82/1.542</f>
        <v>32.425421530479895</v>
      </c>
      <c r="P82" s="7">
        <v>90000</v>
      </c>
      <c r="Q82" s="3" t="s">
        <v>53</v>
      </c>
      <c r="R82" s="3" t="s">
        <v>38</v>
      </c>
      <c r="S82" s="3" t="s">
        <v>38</v>
      </c>
      <c r="T82" s="3" t="s">
        <v>38</v>
      </c>
      <c r="U82" s="3" t="s">
        <v>38</v>
      </c>
      <c r="V82" s="8">
        <v>59.01</v>
      </c>
      <c r="W82" s="3" t="s">
        <v>53</v>
      </c>
      <c r="X82" s="3" t="s">
        <v>38</v>
      </c>
      <c r="Y82" s="3" t="s">
        <v>38</v>
      </c>
      <c r="Z82" s="3" t="s">
        <v>38</v>
      </c>
      <c r="AA82" s="3" t="s">
        <v>38</v>
      </c>
      <c r="AB82" s="9">
        <v>1917</v>
      </c>
      <c r="AC82" s="3">
        <v>4</v>
      </c>
      <c r="AD82" s="3" t="s">
        <v>53</v>
      </c>
      <c r="AE82" s="1">
        <f>AC82/1.542</f>
        <v>2.594033722438392</v>
      </c>
      <c r="AF82" s="3" t="s">
        <v>44</v>
      </c>
      <c r="AG82" s="9">
        <v>1944</v>
      </c>
      <c r="AH82" s="3">
        <v>1905</v>
      </c>
      <c r="AI82" s="9" t="s">
        <v>38</v>
      </c>
      <c r="AJ82" s="9" t="s">
        <v>38</v>
      </c>
      <c r="AK82" s="1" t="s">
        <v>38</v>
      </c>
    </row>
    <row r="83" spans="1:38" ht="12.75">
      <c r="A83" s="3" t="s">
        <v>159</v>
      </c>
      <c r="B83" s="3">
        <v>1054</v>
      </c>
      <c r="C83" s="4" t="s">
        <v>165</v>
      </c>
      <c r="D83" s="3">
        <v>97.5</v>
      </c>
      <c r="E83" s="3" t="s">
        <v>53</v>
      </c>
      <c r="F83" s="1">
        <f>D83/1.542</f>
        <v>63.22957198443579</v>
      </c>
      <c r="G83" s="3" t="s">
        <v>38</v>
      </c>
      <c r="H83" s="3" t="s">
        <v>38</v>
      </c>
      <c r="I83" s="7">
        <v>2780</v>
      </c>
      <c r="J83" s="3">
        <v>100</v>
      </c>
      <c r="K83" s="3" t="s">
        <v>53</v>
      </c>
      <c r="L83" s="1">
        <f>J83/1.542</f>
        <v>64.85084306095979</v>
      </c>
      <c r="M83" s="3">
        <v>100</v>
      </c>
      <c r="N83" s="3" t="s">
        <v>53</v>
      </c>
      <c r="O83" s="1">
        <f>M83/1.542</f>
        <v>64.85084306095979</v>
      </c>
      <c r="P83" s="7">
        <v>10000</v>
      </c>
      <c r="Q83" s="3" t="s">
        <v>53</v>
      </c>
      <c r="R83" s="3" t="s">
        <v>38</v>
      </c>
      <c r="S83" s="3" t="s">
        <v>38</v>
      </c>
      <c r="T83" s="3" t="s">
        <v>38</v>
      </c>
      <c r="U83" s="3" t="s">
        <v>38</v>
      </c>
      <c r="V83" s="8">
        <v>3469.95</v>
      </c>
      <c r="W83" s="3" t="s">
        <v>53</v>
      </c>
      <c r="X83" s="3" t="s">
        <v>38</v>
      </c>
      <c r="Y83" s="3" t="s">
        <v>38</v>
      </c>
      <c r="Z83" s="3" t="s">
        <v>38</v>
      </c>
      <c r="AA83" s="3" t="s">
        <v>38</v>
      </c>
      <c r="AB83" s="11">
        <v>1886</v>
      </c>
      <c r="AC83" s="3">
        <v>10</v>
      </c>
      <c r="AD83" s="3" t="s">
        <v>49</v>
      </c>
      <c r="AE83" s="1">
        <f>AC83/100*$O83</f>
        <v>6.485084306095979</v>
      </c>
      <c r="AF83" s="3" t="s">
        <v>44</v>
      </c>
      <c r="AG83" s="9">
        <v>1903</v>
      </c>
      <c r="AH83" s="3">
        <v>1904</v>
      </c>
      <c r="AI83" s="3" t="s">
        <v>38</v>
      </c>
      <c r="AJ83" s="3" t="s">
        <v>38</v>
      </c>
      <c r="AK83" s="1" t="s">
        <v>38</v>
      </c>
      <c r="AL83" s="4" t="s">
        <v>122</v>
      </c>
    </row>
    <row r="84" spans="1:38" ht="12.75">
      <c r="A84" s="3" t="s">
        <v>159</v>
      </c>
      <c r="B84" s="3">
        <v>1058</v>
      </c>
      <c r="C84" s="4" t="s">
        <v>166</v>
      </c>
      <c r="D84" s="3">
        <v>25</v>
      </c>
      <c r="E84" s="3" t="s">
        <v>36</v>
      </c>
      <c r="F84" s="1">
        <f>D84*73/100/1.542</f>
        <v>11.835278858625163</v>
      </c>
      <c r="G84" s="3" t="s">
        <v>37</v>
      </c>
      <c r="H84" s="3" t="s">
        <v>38</v>
      </c>
      <c r="I84" s="7">
        <v>5000</v>
      </c>
      <c r="J84" s="3">
        <v>25</v>
      </c>
      <c r="K84" s="3" t="s">
        <v>36</v>
      </c>
      <c r="L84" s="1">
        <f>J84*73/100/1.542</f>
        <v>11.835278858625163</v>
      </c>
      <c r="M84" s="3">
        <v>25</v>
      </c>
      <c r="N84" s="3" t="s">
        <v>36</v>
      </c>
      <c r="O84" s="1">
        <f>M84*73/100/1.542</f>
        <v>11.835278858625163</v>
      </c>
      <c r="P84" s="3" t="s">
        <v>38</v>
      </c>
      <c r="Q84" s="3" t="s">
        <v>38</v>
      </c>
      <c r="R84" s="3" t="s">
        <v>38</v>
      </c>
      <c r="S84" s="3" t="s">
        <v>38</v>
      </c>
      <c r="T84" s="3" t="s">
        <v>38</v>
      </c>
      <c r="U84" s="3" t="s">
        <v>38</v>
      </c>
      <c r="V84" s="3">
        <v>6978.63</v>
      </c>
      <c r="W84" s="3" t="s">
        <v>36</v>
      </c>
      <c r="X84" s="3" t="s">
        <v>38</v>
      </c>
      <c r="Y84" s="3" t="s">
        <v>38</v>
      </c>
      <c r="Z84" s="3" t="s">
        <v>38</v>
      </c>
      <c r="AA84" s="3" t="s">
        <v>38</v>
      </c>
      <c r="AB84" s="9">
        <v>1917</v>
      </c>
      <c r="AC84" s="3">
        <v>1.5</v>
      </c>
      <c r="AD84" s="3" t="s">
        <v>36</v>
      </c>
      <c r="AE84" s="1">
        <f>AC84*73/100/1.542</f>
        <v>0.7101167315175096</v>
      </c>
      <c r="AF84" s="3" t="s">
        <v>69</v>
      </c>
      <c r="AG84" s="9">
        <v>1979</v>
      </c>
      <c r="AH84" s="9">
        <v>1917</v>
      </c>
      <c r="AI84" s="3">
        <v>2</v>
      </c>
      <c r="AJ84" s="9" t="s">
        <v>36</v>
      </c>
      <c r="AK84" s="1">
        <f>AI84*73/100*72.125/100</f>
        <v>1.0530249999999999</v>
      </c>
      <c r="AL84" s="4" t="s">
        <v>122</v>
      </c>
    </row>
    <row r="85" spans="1:37" ht="12.75">
      <c r="A85" s="3" t="s">
        <v>159</v>
      </c>
      <c r="B85" s="3">
        <v>1059</v>
      </c>
      <c r="C85" s="4" t="s">
        <v>167</v>
      </c>
      <c r="D85" s="3">
        <v>40</v>
      </c>
      <c r="E85" s="3" t="s">
        <v>53</v>
      </c>
      <c r="F85" s="1">
        <f>D85/1.542</f>
        <v>25.940337224383917</v>
      </c>
      <c r="G85" s="3" t="s">
        <v>63</v>
      </c>
      <c r="H85" s="3" t="s">
        <v>38</v>
      </c>
      <c r="I85" s="7">
        <v>5000</v>
      </c>
      <c r="J85" s="3">
        <v>50</v>
      </c>
      <c r="K85" s="3" t="s">
        <v>53</v>
      </c>
      <c r="L85" s="1">
        <f>J85/1.542</f>
        <v>32.425421530479895</v>
      </c>
      <c r="M85" s="3">
        <v>50</v>
      </c>
      <c r="N85" s="3" t="s">
        <v>53</v>
      </c>
      <c r="O85" s="1">
        <f>M85/1.542</f>
        <v>32.425421530479895</v>
      </c>
      <c r="P85" s="3" t="s">
        <v>38</v>
      </c>
      <c r="Q85" s="3" t="s">
        <v>38</v>
      </c>
      <c r="R85" s="3" t="s">
        <v>38</v>
      </c>
      <c r="S85" s="3" t="s">
        <v>38</v>
      </c>
      <c r="T85" s="3" t="s">
        <v>38</v>
      </c>
      <c r="U85" s="3" t="s">
        <v>38</v>
      </c>
      <c r="V85" s="8">
        <v>612.3</v>
      </c>
      <c r="W85" s="3" t="s">
        <v>53</v>
      </c>
      <c r="X85" s="3" t="s">
        <v>38</v>
      </c>
      <c r="Y85" s="3" t="s">
        <v>38</v>
      </c>
      <c r="Z85" s="3" t="s">
        <v>38</v>
      </c>
      <c r="AA85" s="3" t="s">
        <v>38</v>
      </c>
      <c r="AB85" s="11">
        <v>1978</v>
      </c>
      <c r="AC85" s="3">
        <v>8</v>
      </c>
      <c r="AD85" s="3" t="s">
        <v>49</v>
      </c>
      <c r="AE85" s="1">
        <f>AC85/100*$O85</f>
        <v>2.594033722438392</v>
      </c>
      <c r="AF85" s="3" t="s">
        <v>44</v>
      </c>
      <c r="AG85" s="9">
        <v>2100</v>
      </c>
      <c r="AH85" s="9" t="s">
        <v>38</v>
      </c>
      <c r="AI85" s="9" t="s">
        <v>38</v>
      </c>
      <c r="AJ85" s="9" t="s">
        <v>38</v>
      </c>
      <c r="AK85" s="1" t="s">
        <v>38</v>
      </c>
    </row>
  </sheetData>
  <mergeCells count="6">
    <mergeCell ref="AC3:AG3"/>
    <mergeCell ref="AI3:AK3"/>
    <mergeCell ref="D3:E3"/>
    <mergeCell ref="J3:L3"/>
    <mergeCell ref="M3:O3"/>
    <mergeCell ref="P3:A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2003-10-22T14:05:31Z</dcterms:created>
  <dcterms:modified xsi:type="dcterms:W3CDTF">2003-10-22T14:07:06Z</dcterms:modified>
  <cp:category/>
  <cp:version/>
  <cp:contentType/>
  <cp:contentStatus/>
</cp:coreProperties>
</file>