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<sst xmlns="http://schemas.openxmlformats.org/spreadsheetml/2006/main" count="834" uniqueCount="166">
  <si>
    <t>Stock Quotes for 12/30/1891</t>
  </si>
  <si>
    <t>Sector</t>
  </si>
  <si>
    <t>Unique No</t>
  </si>
  <si>
    <t>Shares</t>
  </si>
  <si>
    <t>Cash quotations</t>
  </si>
  <si>
    <t>Cash Quotations</t>
  </si>
  <si>
    <t>Par Value</t>
  </si>
  <si>
    <t>Paid up Value</t>
  </si>
  <si>
    <t>Position Per Last Report</t>
  </si>
  <si>
    <t>Last Dividend, &amp;c.</t>
  </si>
  <si>
    <t>Notes</t>
  </si>
  <si>
    <t>Closing</t>
  </si>
  <si>
    <t>Currency</t>
  </si>
  <si>
    <t>Taels</t>
  </si>
  <si>
    <t>(US$)</t>
  </si>
  <si>
    <t>No</t>
  </si>
  <si>
    <t>Value</t>
  </si>
  <si>
    <t>Value in US$</t>
  </si>
  <si>
    <t xml:space="preserve">Paid up </t>
  </si>
  <si>
    <t>Reserve</t>
  </si>
  <si>
    <t>At Working Account</t>
  </si>
  <si>
    <t>Date</t>
  </si>
  <si>
    <t>To Shareholders</t>
  </si>
  <si>
    <t>Paid in form of?</t>
  </si>
  <si>
    <t>Annually/Semi/Quarterly</t>
  </si>
  <si>
    <t>When paid or due</t>
  </si>
  <si>
    <t>Bank</t>
  </si>
  <si>
    <t>Hongkong &amp; Shanghai Banking Corporation</t>
  </si>
  <si>
    <t>% cash premium</t>
  </si>
  <si>
    <t>$</t>
  </si>
  <si>
    <t>06/30/1891</t>
  </si>
  <si>
    <t>Sterling Pounds</t>
  </si>
  <si>
    <t>Semi</t>
  </si>
  <si>
    <t>08/24/1891</t>
  </si>
  <si>
    <t>New Oriental Bank Corp., Limited</t>
  </si>
  <si>
    <t>N.A</t>
  </si>
  <si>
    <t>20,496.12.0</t>
  </si>
  <si>
    <t>03/31/1890</t>
  </si>
  <si>
    <t>%</t>
  </si>
  <si>
    <t>07/16/1890</t>
  </si>
  <si>
    <t>Bank of China, Japan &amp; Straits , Ld</t>
  </si>
  <si>
    <t>2,111.15.2</t>
  </si>
  <si>
    <t>12/31/1890</t>
  </si>
  <si>
    <t>Annually</t>
  </si>
  <si>
    <t>02/14/1891</t>
  </si>
  <si>
    <t>(does not state the denomination of the dividends, but assume it is in Taels from the later part of years I.e 1894)</t>
  </si>
  <si>
    <t>Bank of China, Japan &amp; Straits , Ld (2nd Issue)</t>
  </si>
  <si>
    <t>Bank of China, Japan &amp; Straits, Ld (Founders')</t>
  </si>
  <si>
    <t>Shipping</t>
  </si>
  <si>
    <t>Shanghai Tug Boat Co., Ld</t>
  </si>
  <si>
    <t>12/10/1891</t>
  </si>
  <si>
    <t>Indo-China Steam Nav. Co.</t>
  </si>
  <si>
    <t>882.6.0</t>
  </si>
  <si>
    <t>06/01/1891</t>
  </si>
  <si>
    <t>Shanghai Shipping Co.</t>
  </si>
  <si>
    <t>07/21/1891</t>
  </si>
  <si>
    <t>China Shippers' Mutual S.N.Co.</t>
  </si>
  <si>
    <t>2,384.17.5</t>
  </si>
  <si>
    <t>09/14/1891</t>
  </si>
  <si>
    <t>China Shippers' Mutual S.N.Co. (2nd Issue)</t>
  </si>
  <si>
    <t>Taku Tug and Lighter Co</t>
  </si>
  <si>
    <t>T.Taels</t>
  </si>
  <si>
    <t>T.taels</t>
  </si>
  <si>
    <t>07/20/1891</t>
  </si>
  <si>
    <t>Hongkong, Canton &amp; M'cao S.B.Co</t>
  </si>
  <si>
    <t>08/01/1891</t>
  </si>
  <si>
    <t>Docks</t>
  </si>
  <si>
    <t>Shanghai Dock Co.</t>
  </si>
  <si>
    <t>01/15/1891</t>
  </si>
  <si>
    <t>Pootung Dock Co.</t>
  </si>
  <si>
    <t>(closing quotation stated nominal)</t>
  </si>
  <si>
    <t>Pootung Dock Co. (Preference Shares)</t>
  </si>
  <si>
    <t>Boyd &amp; Co., Limited (ordinary)</t>
  </si>
  <si>
    <t>First Year</t>
  </si>
  <si>
    <t>Boyd &amp; Co., Limited (Founders')</t>
  </si>
  <si>
    <t>Gas</t>
  </si>
  <si>
    <t>Shanghai Gas Co.</t>
  </si>
  <si>
    <t>Compagnie du Gaz</t>
  </si>
  <si>
    <t>Insurance (Marine)</t>
  </si>
  <si>
    <t>China Traders' Insurance Co.,Limited</t>
  </si>
  <si>
    <t>04/30/1891</t>
  </si>
  <si>
    <t>09/18/1891</t>
  </si>
  <si>
    <t>North-China Ins. Co., Ld</t>
  </si>
  <si>
    <t>04/22/1890</t>
  </si>
  <si>
    <t>(does not state whether dividends are paid annually, semi or quarterly)</t>
  </si>
  <si>
    <t>Union In. Society of Canton Limited</t>
  </si>
  <si>
    <t>10/11/1891</t>
  </si>
  <si>
    <t>Yangtsze Insurance Association</t>
  </si>
  <si>
    <t>04/16/1891</t>
  </si>
  <si>
    <t>10/03/1890</t>
  </si>
  <si>
    <t>Chinese Insurance Co.,Limited</t>
  </si>
  <si>
    <t>Canton Insurance Office</t>
  </si>
  <si>
    <t>09/30/1891</t>
  </si>
  <si>
    <t>10/23/1891</t>
  </si>
  <si>
    <t>Straits Insurance Co., Limited</t>
  </si>
  <si>
    <t>07/04/1891</t>
  </si>
  <si>
    <t>Insurance (Fire)</t>
  </si>
  <si>
    <t>Hongkong Fire In. Co.,Limited</t>
  </si>
  <si>
    <t>03/04/1891</t>
  </si>
  <si>
    <t>China Fire In. Co.,Limited</t>
  </si>
  <si>
    <t>03/10/1891</t>
  </si>
  <si>
    <t>Straits Fire Insurance Co., Limited</t>
  </si>
  <si>
    <t>03/27/1891</t>
  </si>
  <si>
    <t>Singapore Insurance Co., Limited</t>
  </si>
  <si>
    <t>12/31/1889</t>
  </si>
  <si>
    <t>04/26/1890</t>
  </si>
  <si>
    <t>Wharfs</t>
  </si>
  <si>
    <t>Shanghai &amp; H'kew Wharf Co.</t>
  </si>
  <si>
    <t>08/10/1891</t>
  </si>
  <si>
    <t>Birt's Wharf Hide-Curing and Wool-Cleaning Company</t>
  </si>
  <si>
    <t>10/31/1890</t>
  </si>
  <si>
    <t>11/29/1890</t>
  </si>
  <si>
    <t>Pootung Wharf &amp; Godown Co.</t>
  </si>
  <si>
    <t>Hongkong &amp; Kowloon Wharf and Godown Co., Limited</t>
  </si>
  <si>
    <t>Mining</t>
  </si>
  <si>
    <t>Sheridan Mining Co</t>
  </si>
  <si>
    <t>03/17/1891</t>
  </si>
  <si>
    <t>09/01/1891</t>
  </si>
  <si>
    <t>(did not state whether dividends are paid semi, annually or quarterly)</t>
  </si>
  <si>
    <t>Mendota Mining Co</t>
  </si>
  <si>
    <t>Smuggler Union Mining Co.</t>
  </si>
  <si>
    <t>G.$</t>
  </si>
  <si>
    <t>(change its name. Previously was Smuggler Mining Co, closing quotation was stated nominal)</t>
  </si>
  <si>
    <t>Selama Tin Mining Co., Ld</t>
  </si>
  <si>
    <t>06/30/1890</t>
  </si>
  <si>
    <t>Selama Tin Mining Co., Ld (2nd Issue)</t>
  </si>
  <si>
    <t>Imuris Mines, Ld</t>
  </si>
  <si>
    <t>Sterling Pound</t>
  </si>
  <si>
    <t>Belmont Consolidated Mining Co.</t>
  </si>
  <si>
    <t>Cargo Boats</t>
  </si>
  <si>
    <t>Shanghai Cargo Boat Co.</t>
  </si>
  <si>
    <t>08/05/1891</t>
  </si>
  <si>
    <t>Co-operative Cargo Boat Co.</t>
  </si>
  <si>
    <t>08/03/1891</t>
  </si>
  <si>
    <t>Miscellaneous</t>
  </si>
  <si>
    <t>Shanghai Waterworks Co.,Ld.</t>
  </si>
  <si>
    <t>07/10/1891</t>
  </si>
  <si>
    <t>Perak Sugar Cultivation Co., Ld</t>
  </si>
  <si>
    <t>05/31/1891</t>
  </si>
  <si>
    <t>The Hall &amp; Holtz Co-opearative Co</t>
  </si>
  <si>
    <t>02/28/1890</t>
  </si>
  <si>
    <t>05/15/1890</t>
  </si>
  <si>
    <t>Japan Brewery Co., Ld</t>
  </si>
  <si>
    <t>02/25/1891</t>
  </si>
  <si>
    <t>New Shanghai Electric Co., Ld</t>
  </si>
  <si>
    <t>03/11/1891</t>
  </si>
  <si>
    <t>Shanghai Land Investment Co., Ld</t>
  </si>
  <si>
    <t>J. Llewellyn &amp; Co., Ld</t>
  </si>
  <si>
    <t>05/05/1891</t>
  </si>
  <si>
    <t>11/13/1891</t>
  </si>
  <si>
    <t>Shanghai House Bazzar Co., Ld</t>
  </si>
  <si>
    <t>10/21/1891</t>
  </si>
  <si>
    <t>Major Brothers, Limited</t>
  </si>
  <si>
    <t>11/16/1891</t>
  </si>
  <si>
    <t>Y'hama Engineering &amp; Iron Work, Ld</t>
  </si>
  <si>
    <t>17.500.00</t>
  </si>
  <si>
    <t>05/31/1889</t>
  </si>
  <si>
    <t>05/31/1890</t>
  </si>
  <si>
    <t>Shanghai-Sumatra Tobacco Co.</t>
  </si>
  <si>
    <t>(price dropped very drastically,a s compared to last year)</t>
  </si>
  <si>
    <t>Shanghai-Sumatra Tobacco Co. (New Issue)</t>
  </si>
  <si>
    <t>Shanghai-Lankat Tobacco Co., Ld</t>
  </si>
  <si>
    <t>L'Hotel des Colonies, Limited</t>
  </si>
  <si>
    <t>08/15/1890</t>
  </si>
  <si>
    <t>L'Hotel des Colonies, Limited (B)</t>
  </si>
  <si>
    <t>Shanghai Ice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</si>
</sst>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46.8515625" style="0" bestFit="1" customWidth="1"/>
    <col min="5" max="5" width="15.140625" style="0" bestFit="1" customWidth="1"/>
    <col min="6" max="6" width="15.00390625" style="1" bestFit="1" customWidth="1"/>
    <col min="7" max="7" width="15.00390625" style="2" bestFit="1" customWidth="1"/>
    <col min="10" max="10" width="14.28125" style="0" bestFit="1" customWidth="1"/>
    <col min="11" max="11" width="14.28125" style="1" customWidth="1"/>
    <col min="13" max="13" width="14.28125" style="0" bestFit="1" customWidth="1"/>
    <col min="14" max="14" width="14.28125" style="0" customWidth="1"/>
    <col min="15" max="15" width="11.7109375" style="0" bestFit="1" customWidth="1"/>
    <col min="16" max="16" width="14.28125" style="0" bestFit="1" customWidth="1"/>
    <col min="17" max="17" width="18.00390625" style="0" bestFit="1" customWidth="1"/>
    <col min="18" max="18" width="14.28125" style="0" bestFit="1" customWidth="1"/>
    <col min="19" max="19" width="10.140625" style="0" bestFit="1" customWidth="1"/>
    <col min="20" max="20" width="14.57421875" style="0" bestFit="1" customWidth="1"/>
    <col min="21" max="21" width="14.28125" style="0" bestFit="1" customWidth="1"/>
    <col min="22" max="22" width="14.28125" style="1" customWidth="1"/>
    <col min="23" max="23" width="21.57421875" style="0" bestFit="1" customWidth="1"/>
    <col min="24" max="24" width="15.7109375" style="3" bestFit="1" customWidth="1"/>
    <col min="25" max="25" width="99.7109375" style="0" bestFit="1" customWidth="1"/>
  </cols>
  <sheetData>
    <row r="1" ht="12.75">
      <c r="A1" t="s">
        <v>0</v>
      </c>
    </row>
    <row r="3" spans="1:25" ht="12.75">
      <c r="A3" s="3" t="s">
        <v>1</v>
      </c>
      <c r="B3" s="3" t="s">
        <v>2</v>
      </c>
      <c r="C3" s="4" t="s">
        <v>3</v>
      </c>
      <c r="D3" s="5" t="s">
        <v>4</v>
      </c>
      <c r="E3" s="5"/>
      <c r="F3" s="2" t="s">
        <v>5</v>
      </c>
      <c r="G3" s="2" t="s">
        <v>5</v>
      </c>
      <c r="H3" s="3"/>
      <c r="I3" s="5" t="s">
        <v>6</v>
      </c>
      <c r="J3" s="5"/>
      <c r="K3" s="5"/>
      <c r="L3" s="5" t="s">
        <v>7</v>
      </c>
      <c r="M3" s="5"/>
      <c r="N3" s="5"/>
      <c r="O3" s="5" t="s">
        <v>8</v>
      </c>
      <c r="P3" s="5"/>
      <c r="Q3" s="5"/>
      <c r="R3" s="5"/>
      <c r="S3" s="5"/>
      <c r="T3" s="5" t="s">
        <v>9</v>
      </c>
      <c r="U3" s="5"/>
      <c r="V3" s="5"/>
      <c r="W3" s="5"/>
      <c r="X3" s="5"/>
      <c r="Y3" s="4" t="s">
        <v>10</v>
      </c>
    </row>
    <row r="4" spans="1:25" ht="12.75">
      <c r="A4" s="3"/>
      <c r="B4" s="3"/>
      <c r="C4" s="4"/>
      <c r="D4" s="3" t="s">
        <v>11</v>
      </c>
      <c r="E4" s="3" t="s">
        <v>12</v>
      </c>
      <c r="F4" s="2" t="s">
        <v>13</v>
      </c>
      <c r="G4" s="2" t="s">
        <v>14</v>
      </c>
      <c r="H4" s="3" t="s">
        <v>15</v>
      </c>
      <c r="I4" s="3" t="s">
        <v>16</v>
      </c>
      <c r="J4" s="3" t="s">
        <v>12</v>
      </c>
      <c r="K4" s="2" t="s">
        <v>17</v>
      </c>
      <c r="L4" s="3" t="s">
        <v>18</v>
      </c>
      <c r="M4" s="3" t="s">
        <v>12</v>
      </c>
      <c r="N4" s="2" t="s">
        <v>17</v>
      </c>
      <c r="O4" s="3" t="s">
        <v>19</v>
      </c>
      <c r="P4" s="3" t="s">
        <v>12</v>
      </c>
      <c r="Q4" s="3" t="s">
        <v>20</v>
      </c>
      <c r="R4" s="3" t="s">
        <v>12</v>
      </c>
      <c r="S4" s="3" t="s">
        <v>21</v>
      </c>
      <c r="T4" s="3" t="s">
        <v>22</v>
      </c>
      <c r="U4" s="3" t="s">
        <v>23</v>
      </c>
      <c r="V4" s="2" t="s">
        <v>17</v>
      </c>
      <c r="W4" s="3" t="s">
        <v>24</v>
      </c>
      <c r="X4" s="3" t="s">
        <v>25</v>
      </c>
      <c r="Y4" s="4"/>
    </row>
    <row r="5" spans="1:25" ht="12.75">
      <c r="A5" s="3" t="s">
        <v>26</v>
      </c>
      <c r="B5" s="3">
        <v>106</v>
      </c>
      <c r="C5" s="6" t="s">
        <v>27</v>
      </c>
      <c r="D5" s="3">
        <v>166</v>
      </c>
      <c r="E5" s="3" t="s">
        <v>28</v>
      </c>
      <c r="F5" s="2">
        <v>242.72</v>
      </c>
      <c r="G5" s="2">
        <f>F5/0.9595</f>
        <v>252.96508598228243</v>
      </c>
      <c r="H5" s="7">
        <v>80000</v>
      </c>
      <c r="I5" s="3">
        <v>125</v>
      </c>
      <c r="J5" s="3" t="s">
        <v>29</v>
      </c>
      <c r="K5" s="2">
        <f>I5/0.9565*72.6/100</f>
        <v>94.87715629900678</v>
      </c>
      <c r="L5" s="3">
        <v>125</v>
      </c>
      <c r="M5" s="3" t="s">
        <v>29</v>
      </c>
      <c r="N5" s="2">
        <f>L5/0.9565*72.6/100</f>
        <v>94.87715629900678</v>
      </c>
      <c r="O5" s="8">
        <v>6300000</v>
      </c>
      <c r="P5" s="3" t="s">
        <v>29</v>
      </c>
      <c r="Q5" s="8">
        <v>113872.25</v>
      </c>
      <c r="R5" s="3" t="s">
        <v>29</v>
      </c>
      <c r="S5" s="3" t="s">
        <v>30</v>
      </c>
      <c r="T5" s="3">
        <v>1.1</v>
      </c>
      <c r="U5" t="s">
        <v>31</v>
      </c>
      <c r="V5" s="2">
        <f>T5/$D$14*$G$14</f>
        <v>5.184922702796595</v>
      </c>
      <c r="W5" s="3" t="s">
        <v>32</v>
      </c>
      <c r="X5" s="3" t="s">
        <v>33</v>
      </c>
      <c r="Y5" s="4"/>
    </row>
    <row r="6" spans="1:25" ht="12.75">
      <c r="A6" s="3" t="s">
        <v>26</v>
      </c>
      <c r="B6" s="3">
        <v>109</v>
      </c>
      <c r="C6" s="6" t="s">
        <v>34</v>
      </c>
      <c r="D6" s="3" t="s">
        <v>35</v>
      </c>
      <c r="E6" s="3" t="s">
        <v>35</v>
      </c>
      <c r="F6" s="2">
        <v>49.5</v>
      </c>
      <c r="G6" s="2">
        <f>F6/0.9595</f>
        <v>51.589369463262116</v>
      </c>
      <c r="H6" s="7">
        <v>58800</v>
      </c>
      <c r="I6" s="3">
        <v>10</v>
      </c>
      <c r="J6" s="3" t="s">
        <v>31</v>
      </c>
      <c r="K6" s="2">
        <f>I6/$D$14*$G$14</f>
        <v>47.135660934514505</v>
      </c>
      <c r="L6" s="3">
        <v>10</v>
      </c>
      <c r="M6" s="3" t="s">
        <v>31</v>
      </c>
      <c r="N6" s="2">
        <f>L6/$D$14*$G$14</f>
        <v>47.135660934514505</v>
      </c>
      <c r="O6" s="3" t="s">
        <v>35</v>
      </c>
      <c r="P6" s="3" t="s">
        <v>35</v>
      </c>
      <c r="Q6" s="3" t="s">
        <v>36</v>
      </c>
      <c r="R6" s="3" t="s">
        <v>31</v>
      </c>
      <c r="S6" s="3" t="s">
        <v>37</v>
      </c>
      <c r="T6" s="3">
        <v>3</v>
      </c>
      <c r="U6" s="3" t="s">
        <v>38</v>
      </c>
      <c r="V6" s="2">
        <f>T6/100*N6</f>
        <v>1.4140698280354351</v>
      </c>
      <c r="W6" s="3" t="s">
        <v>32</v>
      </c>
      <c r="X6" s="3" t="s">
        <v>39</v>
      </c>
      <c r="Y6" s="4"/>
    </row>
    <row r="7" spans="1:25" ht="12.75">
      <c r="A7" s="3" t="s">
        <v>26</v>
      </c>
      <c r="B7" s="3">
        <v>110</v>
      </c>
      <c r="C7" s="6" t="s">
        <v>40</v>
      </c>
      <c r="D7" s="3" t="s">
        <v>35</v>
      </c>
      <c r="E7" s="3" t="s">
        <v>35</v>
      </c>
      <c r="F7" s="2">
        <v>48.68</v>
      </c>
      <c r="G7" s="2">
        <f>F7/0.9595</f>
        <v>50.73475768629494</v>
      </c>
      <c r="H7" s="7">
        <v>99875</v>
      </c>
      <c r="I7" s="3">
        <v>10</v>
      </c>
      <c r="J7" s="3" t="s">
        <v>31</v>
      </c>
      <c r="K7" s="2">
        <f>I7/$D$14*$G$14</f>
        <v>47.135660934514505</v>
      </c>
      <c r="L7" s="3">
        <v>1.25</v>
      </c>
      <c r="M7" s="3" t="s">
        <v>31</v>
      </c>
      <c r="N7" s="2">
        <f>L7/$D$14*$G$14</f>
        <v>5.891957616814313</v>
      </c>
      <c r="O7" s="7">
        <v>225000</v>
      </c>
      <c r="P7" s="3" t="s">
        <v>31</v>
      </c>
      <c r="Q7" s="3" t="s">
        <v>41</v>
      </c>
      <c r="R7" s="3" t="s">
        <v>31</v>
      </c>
      <c r="S7" s="3" t="s">
        <v>42</v>
      </c>
      <c r="T7" s="3">
        <v>0.88</v>
      </c>
      <c r="U7" s="3" t="s">
        <v>13</v>
      </c>
      <c r="V7" s="2">
        <f>T7/0.9595</f>
        <v>0.9171443460135487</v>
      </c>
      <c r="W7" s="3" t="s">
        <v>43</v>
      </c>
      <c r="X7" s="3" t="s">
        <v>44</v>
      </c>
      <c r="Y7" s="4" t="s">
        <v>45</v>
      </c>
    </row>
    <row r="8" spans="1:24" ht="12.75">
      <c r="A8" s="3" t="s">
        <v>26</v>
      </c>
      <c r="B8" s="3">
        <v>111</v>
      </c>
      <c r="C8" s="6" t="s">
        <v>46</v>
      </c>
      <c r="D8" s="3" t="s">
        <v>35</v>
      </c>
      <c r="E8" s="3" t="s">
        <v>35</v>
      </c>
      <c r="F8" s="2">
        <v>9.5</v>
      </c>
      <c r="G8" s="2">
        <f>F8/0.9595</f>
        <v>9.900990099009901</v>
      </c>
      <c r="H8" s="7">
        <v>100000</v>
      </c>
      <c r="I8" s="3">
        <v>10</v>
      </c>
      <c r="J8" s="3" t="s">
        <v>31</v>
      </c>
      <c r="K8" s="2">
        <f>I8/$D$14*$G$14</f>
        <v>47.135660934514505</v>
      </c>
      <c r="L8" s="3">
        <v>1.25</v>
      </c>
      <c r="M8" s="3" t="s">
        <v>31</v>
      </c>
      <c r="N8" s="2">
        <f>L8/$D$14*$G$14</f>
        <v>5.891957616814313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2" t="s">
        <v>35</v>
      </c>
      <c r="W8" s="3" t="s">
        <v>35</v>
      </c>
      <c r="X8" s="3" t="s">
        <v>35</v>
      </c>
    </row>
    <row r="9" spans="1:25" ht="12.75">
      <c r="A9" s="3" t="s">
        <v>26</v>
      </c>
      <c r="B9" s="3">
        <v>112</v>
      </c>
      <c r="C9" s="6" t="s">
        <v>47</v>
      </c>
      <c r="D9" s="3" t="s">
        <v>35</v>
      </c>
      <c r="E9" s="3" t="s">
        <v>35</v>
      </c>
      <c r="F9" s="2">
        <v>500</v>
      </c>
      <c r="G9" s="2">
        <f>F9/0.9595</f>
        <v>521.1047420531527</v>
      </c>
      <c r="H9" s="7">
        <v>1250</v>
      </c>
      <c r="I9" s="3">
        <v>1</v>
      </c>
      <c r="J9" s="3" t="s">
        <v>31</v>
      </c>
      <c r="K9" s="2">
        <f>I9/$D$14*$G$14</f>
        <v>4.71356609345145</v>
      </c>
      <c r="L9" s="3">
        <v>1</v>
      </c>
      <c r="M9" s="3" t="s">
        <v>31</v>
      </c>
      <c r="N9" s="2">
        <f>L9/$D$14*$G$14</f>
        <v>4.71356609345145</v>
      </c>
      <c r="O9" s="3" t="s">
        <v>35</v>
      </c>
      <c r="P9" s="3" t="s">
        <v>35</v>
      </c>
      <c r="Q9" s="3" t="s">
        <v>35</v>
      </c>
      <c r="R9" s="3" t="s">
        <v>35</v>
      </c>
      <c r="S9" s="3" t="s">
        <v>35</v>
      </c>
      <c r="T9" s="3">
        <v>35.23</v>
      </c>
      <c r="U9" s="3" t="s">
        <v>13</v>
      </c>
      <c r="V9" s="2">
        <f>T9/0.9595</f>
        <v>36.71704012506513</v>
      </c>
      <c r="W9" s="3" t="s">
        <v>43</v>
      </c>
      <c r="X9" s="3" t="s">
        <v>44</v>
      </c>
      <c r="Y9" s="4"/>
    </row>
    <row r="10" spans="1:25" ht="12.75">
      <c r="A10" s="3"/>
      <c r="B10" s="3"/>
      <c r="C10" s="6"/>
      <c r="D10" s="3"/>
      <c r="E10" s="3"/>
      <c r="F10" s="2"/>
      <c r="H10" s="7"/>
      <c r="I10" s="3"/>
      <c r="J10" s="3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3"/>
      <c r="Y10" s="4"/>
    </row>
    <row r="11" spans="1:25" ht="12.75">
      <c r="A11" s="3" t="s">
        <v>48</v>
      </c>
      <c r="B11" s="3">
        <v>211</v>
      </c>
      <c r="C11" s="4" t="s">
        <v>49</v>
      </c>
      <c r="D11" s="3" t="s">
        <v>35</v>
      </c>
      <c r="E11" s="3" t="s">
        <v>35</v>
      </c>
      <c r="F11" s="2">
        <v>90</v>
      </c>
      <c r="G11" s="2">
        <f aca="true" t="shared" si="0" ref="G11:G17">F11/0.9595</f>
        <v>93.79885356956748</v>
      </c>
      <c r="H11" s="7">
        <v>1000</v>
      </c>
      <c r="I11" s="3">
        <v>100</v>
      </c>
      <c r="J11" s="3" t="s">
        <v>13</v>
      </c>
      <c r="K11" s="2">
        <f>I11/0.9595</f>
        <v>104.22094841063054</v>
      </c>
      <c r="L11" s="3">
        <v>100</v>
      </c>
      <c r="M11" s="3" t="s">
        <v>13</v>
      </c>
      <c r="N11" s="2">
        <f>L11/0.9595</f>
        <v>104.22094841063054</v>
      </c>
      <c r="O11" s="3" t="s">
        <v>35</v>
      </c>
      <c r="P11" s="3" t="s">
        <v>35</v>
      </c>
      <c r="Q11" s="8">
        <v>1232.79</v>
      </c>
      <c r="R11" s="3" t="s">
        <v>13</v>
      </c>
      <c r="S11" s="3" t="s">
        <v>42</v>
      </c>
      <c r="T11" s="3">
        <v>4</v>
      </c>
      <c r="U11" s="3" t="s">
        <v>13</v>
      </c>
      <c r="V11" s="2">
        <f>T11/0.9595</f>
        <v>4.168837936425222</v>
      </c>
      <c r="W11" s="3" t="s">
        <v>32</v>
      </c>
      <c r="X11" s="3" t="s">
        <v>50</v>
      </c>
      <c r="Y11" s="4"/>
    </row>
    <row r="12" spans="1:25" ht="12.75">
      <c r="A12" s="3" t="s">
        <v>48</v>
      </c>
      <c r="B12" s="3">
        <v>213</v>
      </c>
      <c r="C12" s="6" t="s">
        <v>51</v>
      </c>
      <c r="D12" s="3" t="s">
        <v>35</v>
      </c>
      <c r="E12" s="3" t="s">
        <v>35</v>
      </c>
      <c r="F12" s="2">
        <v>30</v>
      </c>
      <c r="G12" s="2">
        <f t="shared" si="0"/>
        <v>31.26628452318916</v>
      </c>
      <c r="H12" s="7">
        <v>49589</v>
      </c>
      <c r="I12" s="3">
        <v>10</v>
      </c>
      <c r="J12" s="3" t="s">
        <v>31</v>
      </c>
      <c r="K12" s="2">
        <f>I12/$D$14*$G$14</f>
        <v>47.135660934514505</v>
      </c>
      <c r="L12" s="3">
        <v>10</v>
      </c>
      <c r="M12" s="3" t="s">
        <v>31</v>
      </c>
      <c r="N12" s="2">
        <f>L12/$D$14*$G$14</f>
        <v>47.135660934514505</v>
      </c>
      <c r="O12" s="8">
        <v>40000</v>
      </c>
      <c r="P12" s="3" t="s">
        <v>31</v>
      </c>
      <c r="Q12" s="3" t="s">
        <v>52</v>
      </c>
      <c r="R12" s="3" t="s">
        <v>31</v>
      </c>
      <c r="S12" s="3" t="s">
        <v>42</v>
      </c>
      <c r="T12" s="3">
        <v>2.5</v>
      </c>
      <c r="U12" s="3" t="s">
        <v>38</v>
      </c>
      <c r="V12" s="2">
        <f>T12/100*N12</f>
        <v>1.1783915233628626</v>
      </c>
      <c r="W12" s="3" t="s">
        <v>43</v>
      </c>
      <c r="X12" s="3" t="s">
        <v>53</v>
      </c>
      <c r="Y12" s="4"/>
    </row>
    <row r="13" spans="1:25" ht="12.75">
      <c r="A13" s="3" t="s">
        <v>48</v>
      </c>
      <c r="B13" s="3">
        <v>214</v>
      </c>
      <c r="C13" s="6" t="s">
        <v>54</v>
      </c>
      <c r="D13" s="3" t="s">
        <v>35</v>
      </c>
      <c r="E13" s="3" t="s">
        <v>35</v>
      </c>
      <c r="F13" s="2">
        <v>500</v>
      </c>
      <c r="G13" s="2">
        <f t="shared" si="0"/>
        <v>521.1047420531527</v>
      </c>
      <c r="H13" s="7">
        <v>150</v>
      </c>
      <c r="I13" s="7">
        <v>1000</v>
      </c>
      <c r="J13" s="3" t="s">
        <v>13</v>
      </c>
      <c r="K13" s="2">
        <f>I13*100/94.5</f>
        <v>1058.2010582010582</v>
      </c>
      <c r="L13" s="7">
        <v>1000</v>
      </c>
      <c r="M13" s="3" t="s">
        <v>13</v>
      </c>
      <c r="N13" s="2">
        <f>L13/0.9595</f>
        <v>1042.2094841063054</v>
      </c>
      <c r="O13" s="3" t="s">
        <v>35</v>
      </c>
      <c r="P13" s="3" t="s">
        <v>35</v>
      </c>
      <c r="Q13" s="8">
        <v>-8705.74</v>
      </c>
      <c r="R13" s="3" t="s">
        <v>13</v>
      </c>
      <c r="S13" s="3" t="s">
        <v>30</v>
      </c>
      <c r="T13" s="3">
        <v>5</v>
      </c>
      <c r="U13" s="3" t="s">
        <v>38</v>
      </c>
      <c r="V13" s="2">
        <f>T13/100*N13</f>
        <v>52.11047420531527</v>
      </c>
      <c r="W13" s="3" t="s">
        <v>32</v>
      </c>
      <c r="X13" s="3" t="s">
        <v>55</v>
      </c>
      <c r="Y13" s="4"/>
    </row>
    <row r="14" spans="1:25" ht="12.75">
      <c r="A14" s="3" t="s">
        <v>48</v>
      </c>
      <c r="B14" s="3">
        <v>215</v>
      </c>
      <c r="C14" s="6" t="s">
        <v>56</v>
      </c>
      <c r="D14" s="3">
        <v>15</v>
      </c>
      <c r="E14" s="3" t="s">
        <v>31</v>
      </c>
      <c r="F14" s="2">
        <v>67.84</v>
      </c>
      <c r="G14" s="2">
        <f t="shared" si="0"/>
        <v>70.70349140177176</v>
      </c>
      <c r="H14" s="7">
        <v>12145</v>
      </c>
      <c r="I14" s="3">
        <v>20</v>
      </c>
      <c r="J14" s="3" t="s">
        <v>31</v>
      </c>
      <c r="K14" s="2">
        <f>I14/$D$14*$G$14</f>
        <v>94.27132186902901</v>
      </c>
      <c r="L14" s="3">
        <v>15</v>
      </c>
      <c r="M14" s="3" t="s">
        <v>31</v>
      </c>
      <c r="N14" s="2">
        <f>L14/$D$14*$G$14</f>
        <v>70.70349140177176</v>
      </c>
      <c r="O14" s="8">
        <v>85000</v>
      </c>
      <c r="P14" s="3" t="s">
        <v>31</v>
      </c>
      <c r="Q14" s="3" t="s">
        <v>57</v>
      </c>
      <c r="R14" s="3" t="s">
        <v>31</v>
      </c>
      <c r="S14" s="3" t="s">
        <v>42</v>
      </c>
      <c r="T14" s="3">
        <v>2</v>
      </c>
      <c r="U14" s="3" t="s">
        <v>38</v>
      </c>
      <c r="V14" s="2">
        <f>T14/100*N14</f>
        <v>1.4140698280354351</v>
      </c>
      <c r="W14" s="3" t="s">
        <v>32</v>
      </c>
      <c r="X14" s="3" t="s">
        <v>58</v>
      </c>
      <c r="Y14" s="4"/>
    </row>
    <row r="15" spans="1:25" ht="12.75">
      <c r="A15" s="3" t="s">
        <v>48</v>
      </c>
      <c r="B15" s="3">
        <v>217</v>
      </c>
      <c r="C15" s="6" t="s">
        <v>59</v>
      </c>
      <c r="D15" s="3">
        <v>11</v>
      </c>
      <c r="E15" s="3" t="s">
        <v>31</v>
      </c>
      <c r="F15" s="2">
        <f>11/15*67.84</f>
        <v>49.74933333333333</v>
      </c>
      <c r="G15" s="2">
        <f t="shared" si="0"/>
        <v>51.84922702796595</v>
      </c>
      <c r="H15" s="7">
        <v>6000</v>
      </c>
      <c r="I15" s="3">
        <v>20</v>
      </c>
      <c r="J15" s="3" t="s">
        <v>31</v>
      </c>
      <c r="K15" s="2">
        <f>I15/$D$14*71.79</f>
        <v>95.72</v>
      </c>
      <c r="L15" s="3">
        <v>11</v>
      </c>
      <c r="M15" s="3" t="s">
        <v>31</v>
      </c>
      <c r="N15" s="2">
        <f>L15/$D$14*$G$14</f>
        <v>51.84922702796595</v>
      </c>
      <c r="O15" s="8" t="s">
        <v>35</v>
      </c>
      <c r="P15" s="3" t="s">
        <v>35</v>
      </c>
      <c r="Q15" s="3" t="s">
        <v>35</v>
      </c>
      <c r="R15" s="3" t="s">
        <v>35</v>
      </c>
      <c r="S15" s="3" t="s">
        <v>35</v>
      </c>
      <c r="T15" s="3" t="s">
        <v>35</v>
      </c>
      <c r="U15" s="3" t="s">
        <v>35</v>
      </c>
      <c r="V15" s="2" t="s">
        <v>35</v>
      </c>
      <c r="W15" s="3" t="s">
        <v>35</v>
      </c>
      <c r="X15" s="3" t="s">
        <v>35</v>
      </c>
      <c r="Y15" s="4"/>
    </row>
    <row r="16" spans="1:25" ht="12.75">
      <c r="A16" s="3" t="s">
        <v>48</v>
      </c>
      <c r="B16" s="3">
        <v>216</v>
      </c>
      <c r="C16" s="6" t="s">
        <v>60</v>
      </c>
      <c r="D16" s="3">
        <v>60</v>
      </c>
      <c r="E16" s="3" t="s">
        <v>61</v>
      </c>
      <c r="F16" s="2">
        <v>63.3</v>
      </c>
      <c r="G16" s="2">
        <f t="shared" si="0"/>
        <v>65.97186034392912</v>
      </c>
      <c r="H16" s="7">
        <v>8600</v>
      </c>
      <c r="I16" s="3">
        <v>50</v>
      </c>
      <c r="J16" s="3" t="s">
        <v>62</v>
      </c>
      <c r="K16" s="2">
        <f>50/60*$G$16</f>
        <v>54.976550286607605</v>
      </c>
      <c r="L16" s="3">
        <v>50</v>
      </c>
      <c r="M16" s="3" t="s">
        <v>62</v>
      </c>
      <c r="N16" s="2">
        <f>50/60*$G$16</f>
        <v>54.976550286607605</v>
      </c>
      <c r="O16" s="8">
        <v>12000</v>
      </c>
      <c r="P16" s="3" t="s">
        <v>13</v>
      </c>
      <c r="Q16" s="8">
        <v>15146.91</v>
      </c>
      <c r="R16" s="3" t="s">
        <v>13</v>
      </c>
      <c r="S16" s="3" t="s">
        <v>42</v>
      </c>
      <c r="T16" s="3">
        <v>3.5</v>
      </c>
      <c r="U16" s="3" t="s">
        <v>13</v>
      </c>
      <c r="V16" s="2">
        <f>T16/0.9595</f>
        <v>3.6477331943720688</v>
      </c>
      <c r="W16" s="3" t="s">
        <v>32</v>
      </c>
      <c r="X16" s="3" t="s">
        <v>63</v>
      </c>
      <c r="Y16" s="4"/>
    </row>
    <row r="17" spans="1:25" ht="12.75">
      <c r="A17" s="3" t="s">
        <v>48</v>
      </c>
      <c r="B17" s="3">
        <v>218</v>
      </c>
      <c r="C17" s="6" t="s">
        <v>64</v>
      </c>
      <c r="D17" s="3">
        <v>35.5</v>
      </c>
      <c r="E17" s="3" t="s">
        <v>29</v>
      </c>
      <c r="F17" s="2">
        <v>25.91</v>
      </c>
      <c r="G17" s="2">
        <f t="shared" si="0"/>
        <v>27.00364773319437</v>
      </c>
      <c r="H17" s="7">
        <v>80000</v>
      </c>
      <c r="I17" s="3">
        <v>20</v>
      </c>
      <c r="J17" s="3" t="s">
        <v>29</v>
      </c>
      <c r="K17" s="2">
        <f>I17/0.9565*72.6/100</f>
        <v>15.180345007841085</v>
      </c>
      <c r="L17" s="3">
        <v>20</v>
      </c>
      <c r="M17" s="3" t="s">
        <v>29</v>
      </c>
      <c r="N17" s="2">
        <f>L17/0.9565*72.6/100</f>
        <v>15.180345007841085</v>
      </c>
      <c r="O17" s="7">
        <v>835000</v>
      </c>
      <c r="P17" s="3" t="s">
        <v>29</v>
      </c>
      <c r="Q17" s="8">
        <v>311.19</v>
      </c>
      <c r="R17" s="3" t="s">
        <v>29</v>
      </c>
      <c r="S17" s="3" t="s">
        <v>30</v>
      </c>
      <c r="T17" s="3">
        <v>4</v>
      </c>
      <c r="U17" s="3" t="s">
        <v>38</v>
      </c>
      <c r="V17" s="2">
        <f>T17/100*N17</f>
        <v>0.6072138003136435</v>
      </c>
      <c r="W17" s="3" t="s">
        <v>32</v>
      </c>
      <c r="X17" s="3" t="s">
        <v>65</v>
      </c>
      <c r="Y17" s="4"/>
    </row>
    <row r="18" spans="1:25" ht="12.75">
      <c r="A18" s="3"/>
      <c r="B18" s="3"/>
      <c r="C18" s="6"/>
      <c r="D18" s="3"/>
      <c r="F18" s="2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  <c r="S18" s="3"/>
      <c r="T18" s="3"/>
      <c r="W18" s="3"/>
      <c r="Y18" s="4"/>
    </row>
    <row r="19" spans="1:25" ht="12.75">
      <c r="A19" s="3" t="s">
        <v>66</v>
      </c>
      <c r="B19" s="3">
        <v>300</v>
      </c>
      <c r="C19" s="6" t="s">
        <v>67</v>
      </c>
      <c r="D19" s="3" t="s">
        <v>35</v>
      </c>
      <c r="E19" s="3" t="s">
        <v>35</v>
      </c>
      <c r="F19" s="2">
        <v>400</v>
      </c>
      <c r="G19" s="2">
        <f>F19/0.9595</f>
        <v>416.88379364252216</v>
      </c>
      <c r="H19" s="3">
        <v>440</v>
      </c>
      <c r="I19" s="3">
        <v>500</v>
      </c>
      <c r="J19" s="3" t="s">
        <v>13</v>
      </c>
      <c r="K19" s="2">
        <f>I19/0.9595</f>
        <v>521.1047420531527</v>
      </c>
      <c r="L19" s="3">
        <v>500</v>
      </c>
      <c r="M19" s="3" t="s">
        <v>13</v>
      </c>
      <c r="N19" s="2">
        <f>L19/0.9595</f>
        <v>521.1047420531527</v>
      </c>
      <c r="O19" s="8">
        <v>9500</v>
      </c>
      <c r="P19" s="3" t="s">
        <v>13</v>
      </c>
      <c r="Q19" s="3">
        <v>184.81</v>
      </c>
      <c r="R19" s="3" t="s">
        <v>13</v>
      </c>
      <c r="S19" s="3" t="s">
        <v>42</v>
      </c>
      <c r="T19" s="3">
        <v>12</v>
      </c>
      <c r="U19" s="3" t="s">
        <v>13</v>
      </c>
      <c r="V19" s="2">
        <f>T19/0.9595</f>
        <v>12.506513809275663</v>
      </c>
      <c r="W19" s="3" t="s">
        <v>32</v>
      </c>
      <c r="X19" s="3" t="s">
        <v>68</v>
      </c>
      <c r="Y19" s="4"/>
    </row>
    <row r="20" spans="1:25" ht="12.75">
      <c r="A20" s="3" t="s">
        <v>66</v>
      </c>
      <c r="B20" s="3">
        <v>301</v>
      </c>
      <c r="C20" s="6" t="s">
        <v>69</v>
      </c>
      <c r="D20" s="3" t="s">
        <v>35</v>
      </c>
      <c r="E20" s="3" t="s">
        <v>35</v>
      </c>
      <c r="F20" s="2" t="s">
        <v>35</v>
      </c>
      <c r="G20" s="2" t="s">
        <v>35</v>
      </c>
      <c r="H20" s="3">
        <v>950</v>
      </c>
      <c r="I20" s="3">
        <v>100</v>
      </c>
      <c r="J20" s="3" t="s">
        <v>13</v>
      </c>
      <c r="K20" s="2">
        <f>I20/0.9595</f>
        <v>104.22094841063054</v>
      </c>
      <c r="L20" s="3">
        <v>100</v>
      </c>
      <c r="M20" s="3" t="s">
        <v>13</v>
      </c>
      <c r="N20" s="2">
        <f>L20/0.9595</f>
        <v>104.22094841063054</v>
      </c>
      <c r="O20" s="3" t="s">
        <v>35</v>
      </c>
      <c r="P20" s="3" t="s">
        <v>35</v>
      </c>
      <c r="Q20" s="8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2" t="s">
        <v>35</v>
      </c>
      <c r="W20" s="3" t="s">
        <v>35</v>
      </c>
      <c r="X20" s="3" t="s">
        <v>35</v>
      </c>
      <c r="Y20" s="4" t="s">
        <v>70</v>
      </c>
    </row>
    <row r="21" spans="1:25" ht="12.75">
      <c r="A21" s="3" t="s">
        <v>66</v>
      </c>
      <c r="B21" s="3">
        <v>302</v>
      </c>
      <c r="C21" s="6" t="s">
        <v>71</v>
      </c>
      <c r="D21" s="3" t="s">
        <v>35</v>
      </c>
      <c r="E21" s="3" t="s">
        <v>35</v>
      </c>
      <c r="F21" s="2" t="s">
        <v>35</v>
      </c>
      <c r="G21" s="2" t="s">
        <v>35</v>
      </c>
      <c r="H21" s="3">
        <v>550</v>
      </c>
      <c r="I21" s="3">
        <v>60</v>
      </c>
      <c r="J21" s="3" t="s">
        <v>13</v>
      </c>
      <c r="K21" s="2">
        <f>I21/0.9595</f>
        <v>62.53256904637832</v>
      </c>
      <c r="L21" s="3">
        <v>60</v>
      </c>
      <c r="M21" s="3" t="s">
        <v>13</v>
      </c>
      <c r="N21" s="2">
        <f>L21/0.9595</f>
        <v>62.53256904637832</v>
      </c>
      <c r="O21" s="3" t="s">
        <v>35</v>
      </c>
      <c r="P21" s="3" t="s">
        <v>35</v>
      </c>
      <c r="Q21" s="8" t="s">
        <v>35</v>
      </c>
      <c r="R21" s="3" t="s">
        <v>35</v>
      </c>
      <c r="S21" s="3" t="s">
        <v>35</v>
      </c>
      <c r="T21" s="3" t="s">
        <v>35</v>
      </c>
      <c r="U21" s="3" t="s">
        <v>35</v>
      </c>
      <c r="V21" s="2" t="s">
        <v>35</v>
      </c>
      <c r="W21" s="3" t="s">
        <v>35</v>
      </c>
      <c r="X21" s="3" t="s">
        <v>35</v>
      </c>
      <c r="Y21" s="4" t="s">
        <v>70</v>
      </c>
    </row>
    <row r="22" spans="1:25" ht="12.75">
      <c r="A22" s="3" t="s">
        <v>66</v>
      </c>
      <c r="B22" s="3">
        <v>303</v>
      </c>
      <c r="C22" s="6" t="s">
        <v>72</v>
      </c>
      <c r="D22" s="3" t="s">
        <v>35</v>
      </c>
      <c r="E22" s="3" t="s">
        <v>35</v>
      </c>
      <c r="F22" s="2">
        <v>130</v>
      </c>
      <c r="G22" s="2">
        <f>F22/0.9595</f>
        <v>135.48723293381968</v>
      </c>
      <c r="H22" s="7">
        <v>7800</v>
      </c>
      <c r="I22" s="3">
        <v>100</v>
      </c>
      <c r="J22" s="3" t="s">
        <v>13</v>
      </c>
      <c r="K22" s="2">
        <f>I22/0.9595</f>
        <v>104.22094841063054</v>
      </c>
      <c r="L22" s="3">
        <v>100</v>
      </c>
      <c r="M22" s="3" t="s">
        <v>13</v>
      </c>
      <c r="N22" s="2">
        <f>L22/0.9595</f>
        <v>104.22094841063054</v>
      </c>
      <c r="O22" s="3" t="s">
        <v>35</v>
      </c>
      <c r="P22" s="3" t="s">
        <v>35</v>
      </c>
      <c r="Q22" s="3" t="s">
        <v>35</v>
      </c>
      <c r="R22" s="3" t="s">
        <v>35</v>
      </c>
      <c r="S22" s="3" t="s">
        <v>35</v>
      </c>
      <c r="T22" s="3" t="s">
        <v>73</v>
      </c>
      <c r="U22" s="3" t="s">
        <v>35</v>
      </c>
      <c r="V22" s="2" t="s">
        <v>35</v>
      </c>
      <c r="W22" s="3" t="s">
        <v>35</v>
      </c>
      <c r="X22" s="3" t="s">
        <v>35</v>
      </c>
      <c r="Y22" s="4"/>
    </row>
    <row r="23" spans="1:25" ht="12.75">
      <c r="A23" s="3" t="s">
        <v>66</v>
      </c>
      <c r="B23" s="3">
        <v>304</v>
      </c>
      <c r="C23" s="6" t="s">
        <v>74</v>
      </c>
      <c r="D23" s="3" t="s">
        <v>35</v>
      </c>
      <c r="E23" s="3" t="s">
        <v>35</v>
      </c>
      <c r="F23" s="2">
        <v>200</v>
      </c>
      <c r="G23" s="2">
        <f>F23/0.9595</f>
        <v>208.44189682126108</v>
      </c>
      <c r="H23" s="3">
        <v>200</v>
      </c>
      <c r="I23" s="3">
        <v>100</v>
      </c>
      <c r="J23" s="3" t="s">
        <v>13</v>
      </c>
      <c r="K23" s="2">
        <f>I23/0.9595</f>
        <v>104.22094841063054</v>
      </c>
      <c r="L23" s="3">
        <v>100</v>
      </c>
      <c r="M23" s="3" t="s">
        <v>13</v>
      </c>
      <c r="N23" s="2">
        <f>L23/0.9595</f>
        <v>104.22094841063054</v>
      </c>
      <c r="O23" s="3" t="s">
        <v>35</v>
      </c>
      <c r="P23" s="3" t="s">
        <v>35</v>
      </c>
      <c r="Q23" s="3" t="s">
        <v>35</v>
      </c>
      <c r="R23" s="3" t="s">
        <v>35</v>
      </c>
      <c r="S23" s="3" t="s">
        <v>35</v>
      </c>
      <c r="T23" s="3" t="s">
        <v>73</v>
      </c>
      <c r="U23" s="3" t="s">
        <v>35</v>
      </c>
      <c r="V23" s="2" t="s">
        <v>35</v>
      </c>
      <c r="W23" s="3" t="s">
        <v>35</v>
      </c>
      <c r="X23" s="3" t="s">
        <v>35</v>
      </c>
      <c r="Y23" s="4"/>
    </row>
    <row r="24" spans="1:25" ht="12.75">
      <c r="A24" s="3"/>
      <c r="B24" s="3"/>
      <c r="C24" s="6"/>
      <c r="D24" s="3"/>
      <c r="F24" s="2"/>
      <c r="H24" s="3"/>
      <c r="I24" s="3"/>
      <c r="J24" s="3"/>
      <c r="K24" s="2"/>
      <c r="L24" s="3"/>
      <c r="M24" s="3"/>
      <c r="N24" s="2"/>
      <c r="O24" s="3"/>
      <c r="P24" s="3"/>
      <c r="Q24" s="3"/>
      <c r="R24" s="3"/>
      <c r="S24" s="3"/>
      <c r="T24" s="3"/>
      <c r="W24" s="3"/>
      <c r="Y24" s="4"/>
    </row>
    <row r="25" spans="1:25" ht="12.75">
      <c r="A25" s="3" t="s">
        <v>75</v>
      </c>
      <c r="B25" s="3">
        <v>401</v>
      </c>
      <c r="C25" s="4" t="s">
        <v>76</v>
      </c>
      <c r="D25" s="3" t="s">
        <v>35</v>
      </c>
      <c r="E25" s="3" t="s">
        <v>35</v>
      </c>
      <c r="F25" s="2">
        <v>215</v>
      </c>
      <c r="G25" s="2">
        <f>F25/0.9595</f>
        <v>224.07503908285565</v>
      </c>
      <c r="H25" s="7">
        <v>2000</v>
      </c>
      <c r="I25" s="3">
        <v>100</v>
      </c>
      <c r="J25" s="3" t="s">
        <v>13</v>
      </c>
      <c r="K25" s="2">
        <f>I25/0.9595</f>
        <v>104.22094841063054</v>
      </c>
      <c r="L25" s="3">
        <v>100</v>
      </c>
      <c r="M25" s="3" t="s">
        <v>13</v>
      </c>
      <c r="N25" s="2">
        <f>L25/0.9595</f>
        <v>104.22094841063054</v>
      </c>
      <c r="O25" s="8">
        <v>100000</v>
      </c>
      <c r="P25" s="3" t="s">
        <v>13</v>
      </c>
      <c r="Q25" s="8">
        <v>4959.81</v>
      </c>
      <c r="R25" s="3" t="s">
        <v>13</v>
      </c>
      <c r="S25" s="3" t="s">
        <v>42</v>
      </c>
      <c r="T25" s="3">
        <v>6</v>
      </c>
      <c r="U25" s="3" t="s">
        <v>38</v>
      </c>
      <c r="V25" s="2">
        <f>T25/100*N25</f>
        <v>6.253256904637833</v>
      </c>
      <c r="W25" s="3" t="s">
        <v>32</v>
      </c>
      <c r="X25" s="3" t="s">
        <v>63</v>
      </c>
      <c r="Y25" s="4"/>
    </row>
    <row r="26" spans="1:25" ht="12.75">
      <c r="A26" s="3" t="s">
        <v>75</v>
      </c>
      <c r="B26" s="3">
        <v>402</v>
      </c>
      <c r="C26" s="4" t="s">
        <v>77</v>
      </c>
      <c r="D26" s="3" t="s">
        <v>35</v>
      </c>
      <c r="E26" s="3" t="s">
        <v>35</v>
      </c>
      <c r="F26" s="2" t="s">
        <v>35</v>
      </c>
      <c r="G26" s="2" t="s">
        <v>35</v>
      </c>
      <c r="H26" s="7">
        <v>500</v>
      </c>
      <c r="I26" s="7">
        <v>100</v>
      </c>
      <c r="J26" s="3" t="s">
        <v>13</v>
      </c>
      <c r="K26" s="2">
        <f>I26/0.9595</f>
        <v>104.22094841063054</v>
      </c>
      <c r="L26" s="3">
        <v>100</v>
      </c>
      <c r="M26" s="3" t="s">
        <v>13</v>
      </c>
      <c r="N26" s="2">
        <f>L26/0.9595</f>
        <v>104.22094841063054</v>
      </c>
      <c r="O26" s="8" t="s">
        <v>35</v>
      </c>
      <c r="P26" s="3" t="s">
        <v>13</v>
      </c>
      <c r="Q26" s="3" t="s">
        <v>35</v>
      </c>
      <c r="R26" s="3" t="s">
        <v>35</v>
      </c>
      <c r="S26" s="3" t="s">
        <v>35</v>
      </c>
      <c r="T26" s="3" t="s">
        <v>35</v>
      </c>
      <c r="U26" s="3" t="s">
        <v>35</v>
      </c>
      <c r="V26" s="2" t="s">
        <v>35</v>
      </c>
      <c r="W26" s="3" t="s">
        <v>35</v>
      </c>
      <c r="X26" s="3" t="s">
        <v>35</v>
      </c>
      <c r="Y26" s="4" t="s">
        <v>70</v>
      </c>
    </row>
    <row r="27" spans="1:25" ht="12.75">
      <c r="A27" s="3"/>
      <c r="B27" s="3"/>
      <c r="C27" s="6"/>
      <c r="D27" s="3"/>
      <c r="F27" s="2"/>
      <c r="H27" s="3"/>
      <c r="I27" s="3"/>
      <c r="J27" s="3"/>
      <c r="K27" s="2"/>
      <c r="L27" s="3"/>
      <c r="M27" s="3"/>
      <c r="N27" s="3"/>
      <c r="O27" s="3"/>
      <c r="P27" s="3"/>
      <c r="Q27" s="3"/>
      <c r="R27" s="3"/>
      <c r="S27" s="3"/>
      <c r="T27" s="3"/>
      <c r="W27" s="3"/>
      <c r="Y27" s="4"/>
    </row>
    <row r="28" spans="1:25" ht="12.75">
      <c r="A28" s="3" t="s">
        <v>78</v>
      </c>
      <c r="B28" s="3">
        <v>501</v>
      </c>
      <c r="C28" s="4" t="s">
        <v>79</v>
      </c>
      <c r="D28" s="3">
        <v>62</v>
      </c>
      <c r="E28" s="3" t="s">
        <v>29</v>
      </c>
      <c r="F28" s="2">
        <v>45.39</v>
      </c>
      <c r="G28" s="2">
        <f>F28/0.9595</f>
        <v>47.3058884835852</v>
      </c>
      <c r="H28" s="7">
        <v>24000</v>
      </c>
      <c r="I28" s="3">
        <v>83.33</v>
      </c>
      <c r="J28" s="3" t="s">
        <v>29</v>
      </c>
      <c r="K28" s="2">
        <f>I28/0.9565*72.6/100</f>
        <v>63.24890747516989</v>
      </c>
      <c r="L28" s="3">
        <v>25</v>
      </c>
      <c r="M28" s="3" t="s">
        <v>29</v>
      </c>
      <c r="N28" s="2">
        <f>L28/0.9565*72.6/100</f>
        <v>18.975431259801358</v>
      </c>
      <c r="O28" s="8">
        <v>700000</v>
      </c>
      <c r="P28" s="3" t="s">
        <v>29</v>
      </c>
      <c r="Q28" s="8">
        <v>247418</v>
      </c>
      <c r="R28" s="3" t="s">
        <v>29</v>
      </c>
      <c r="S28" s="3" t="s">
        <v>80</v>
      </c>
      <c r="T28" s="3">
        <v>4.5</v>
      </c>
      <c r="U28" s="3" t="s">
        <v>29</v>
      </c>
      <c r="V28" s="2">
        <f>T28/0.9565*72.6/100</f>
        <v>3.4155776267642444</v>
      </c>
      <c r="W28" s="3" t="s">
        <v>43</v>
      </c>
      <c r="X28" s="3" t="s">
        <v>81</v>
      </c>
      <c r="Y28" s="4"/>
    </row>
    <row r="29" spans="1:25" ht="12.75">
      <c r="A29" s="3" t="s">
        <v>78</v>
      </c>
      <c r="B29" s="3">
        <v>502</v>
      </c>
      <c r="C29" s="4" t="s">
        <v>82</v>
      </c>
      <c r="D29" s="3" t="s">
        <v>35</v>
      </c>
      <c r="E29" s="3" t="s">
        <v>35</v>
      </c>
      <c r="F29" s="2">
        <v>260</v>
      </c>
      <c r="G29" s="2">
        <f>F29/0.9595</f>
        <v>270.97446586763937</v>
      </c>
      <c r="H29" s="7">
        <v>5000</v>
      </c>
      <c r="I29" s="3">
        <v>200</v>
      </c>
      <c r="J29" s="3" t="s">
        <v>31</v>
      </c>
      <c r="K29" s="2">
        <f>I29/$D$14*$G$14</f>
        <v>942.7132186902901</v>
      </c>
      <c r="L29" s="3">
        <v>50</v>
      </c>
      <c r="M29" s="3" t="s">
        <v>31</v>
      </c>
      <c r="N29" s="2">
        <f>L29/$D$14*$G$14</f>
        <v>235.67830467257252</v>
      </c>
      <c r="O29" s="8">
        <v>320000</v>
      </c>
      <c r="P29" s="3" t="s">
        <v>13</v>
      </c>
      <c r="Q29" s="8">
        <v>423721.75</v>
      </c>
      <c r="R29" s="3" t="s">
        <v>13</v>
      </c>
      <c r="S29" s="3" t="s">
        <v>30</v>
      </c>
      <c r="T29" s="3">
        <v>26.23</v>
      </c>
      <c r="U29" s="3" t="s">
        <v>13</v>
      </c>
      <c r="V29" s="2">
        <f>T29/0.9595</f>
        <v>27.33715476810839</v>
      </c>
      <c r="W29" s="3" t="s">
        <v>35</v>
      </c>
      <c r="X29" s="3" t="s">
        <v>83</v>
      </c>
      <c r="Y29" s="4" t="s">
        <v>84</v>
      </c>
    </row>
    <row r="30" spans="1:25" ht="12.75">
      <c r="A30" s="3" t="s">
        <v>78</v>
      </c>
      <c r="B30" s="3">
        <v>503</v>
      </c>
      <c r="C30" s="4" t="s">
        <v>85</v>
      </c>
      <c r="D30" s="3">
        <v>91</v>
      </c>
      <c r="E30" s="3" t="s">
        <v>29</v>
      </c>
      <c r="F30" s="2">
        <v>66.43</v>
      </c>
      <c r="G30" s="2">
        <f>F30/0.9595</f>
        <v>69.23397602918187</v>
      </c>
      <c r="H30" s="7">
        <v>10000</v>
      </c>
      <c r="I30" s="7">
        <v>250</v>
      </c>
      <c r="J30" s="3" t="s">
        <v>29</v>
      </c>
      <c r="K30" s="2">
        <f>I30/0.9565*72.6/100</f>
        <v>189.75431259801357</v>
      </c>
      <c r="L30" s="3">
        <v>25</v>
      </c>
      <c r="M30" s="3" t="s">
        <v>29</v>
      </c>
      <c r="N30" s="2">
        <f>L30/0.9565*72.6/100</f>
        <v>18.975431259801358</v>
      </c>
      <c r="O30" s="8">
        <v>800000</v>
      </c>
      <c r="P30" s="3" t="s">
        <v>29</v>
      </c>
      <c r="Q30" s="8">
        <v>483905.02</v>
      </c>
      <c r="R30" s="3" t="s">
        <v>29</v>
      </c>
      <c r="S30" s="3" t="s">
        <v>30</v>
      </c>
      <c r="T30" s="3">
        <v>6.5</v>
      </c>
      <c r="U30" s="3" t="s">
        <v>29</v>
      </c>
      <c r="V30" s="2">
        <f>T30/0.9565*72.6/100</f>
        <v>4.933612127548353</v>
      </c>
      <c r="W30" s="3" t="s">
        <v>43</v>
      </c>
      <c r="X30" s="3" t="s">
        <v>86</v>
      </c>
      <c r="Y30" s="4"/>
    </row>
    <row r="31" spans="1:25" ht="12.75">
      <c r="A31" s="3" t="s">
        <v>78</v>
      </c>
      <c r="B31" s="3">
        <v>504</v>
      </c>
      <c r="C31" s="4" t="s">
        <v>87</v>
      </c>
      <c r="D31" s="3" t="s">
        <v>35</v>
      </c>
      <c r="E31" s="3" t="s">
        <v>35</v>
      </c>
      <c r="F31" s="2">
        <v>74</v>
      </c>
      <c r="G31" s="2">
        <f>F31/0.9595</f>
        <v>77.12350182386659</v>
      </c>
      <c r="H31" s="7">
        <v>6948</v>
      </c>
      <c r="I31" s="3">
        <v>100</v>
      </c>
      <c r="J31" s="3" t="s">
        <v>29</v>
      </c>
      <c r="K31" s="2">
        <f>I31/0.9565*72.6/100</f>
        <v>75.90172503920543</v>
      </c>
      <c r="L31" s="3">
        <v>100</v>
      </c>
      <c r="M31" s="3" t="s">
        <v>29</v>
      </c>
      <c r="N31" s="2">
        <f>L31/0.9565*72.6/100</f>
        <v>75.90172503920543</v>
      </c>
      <c r="O31" s="8">
        <v>559112.01</v>
      </c>
      <c r="P31" s="3" t="s">
        <v>13</v>
      </c>
      <c r="Q31" s="3" t="s">
        <v>35</v>
      </c>
      <c r="R31" s="3" t="s">
        <v>35</v>
      </c>
      <c r="S31" s="3" t="s">
        <v>88</v>
      </c>
      <c r="T31" s="3">
        <v>6</v>
      </c>
      <c r="U31" s="3" t="s">
        <v>29</v>
      </c>
      <c r="V31" s="2">
        <f>T31/0.9565*72.6/100</f>
        <v>4.5541035023523255</v>
      </c>
      <c r="W31" s="3" t="s">
        <v>43</v>
      </c>
      <c r="X31" s="3" t="s">
        <v>89</v>
      </c>
      <c r="Y31" s="4"/>
    </row>
    <row r="32" spans="1:25" ht="12.75">
      <c r="A32" s="3" t="s">
        <v>78</v>
      </c>
      <c r="B32" s="3">
        <v>506</v>
      </c>
      <c r="C32" s="4" t="s">
        <v>90</v>
      </c>
      <c r="D32" s="3" t="s">
        <v>35</v>
      </c>
      <c r="E32" s="3" t="s">
        <v>35</v>
      </c>
      <c r="F32" s="2" t="s">
        <v>35</v>
      </c>
      <c r="G32" s="2" t="s">
        <v>35</v>
      </c>
      <c r="H32" s="7">
        <v>1500</v>
      </c>
      <c r="I32" s="7">
        <v>1000</v>
      </c>
      <c r="J32" s="3" t="s">
        <v>29</v>
      </c>
      <c r="K32" s="2">
        <f>I32/0.9565*72.6/100</f>
        <v>759.0172503920543</v>
      </c>
      <c r="L32" s="3">
        <v>200</v>
      </c>
      <c r="M32" s="3" t="s">
        <v>29</v>
      </c>
      <c r="N32" s="2">
        <f>L32/0.9565*72.6/100</f>
        <v>151.80345007841086</v>
      </c>
      <c r="O32" s="3" t="s">
        <v>35</v>
      </c>
      <c r="P32" s="3" t="s">
        <v>35</v>
      </c>
      <c r="Q32" s="8" t="s">
        <v>35</v>
      </c>
      <c r="R32" s="3" t="s">
        <v>35</v>
      </c>
      <c r="S32" s="3" t="s">
        <v>35</v>
      </c>
      <c r="T32" s="3" t="s">
        <v>35</v>
      </c>
      <c r="U32" s="3" t="s">
        <v>35</v>
      </c>
      <c r="V32" s="2" t="s">
        <v>35</v>
      </c>
      <c r="W32" s="3" t="s">
        <v>35</v>
      </c>
      <c r="X32" s="3" t="s">
        <v>35</v>
      </c>
      <c r="Y32" s="4" t="s">
        <v>70</v>
      </c>
    </row>
    <row r="33" spans="1:25" ht="12.75">
      <c r="A33" s="3" t="s">
        <v>78</v>
      </c>
      <c r="B33" s="3">
        <v>512</v>
      </c>
      <c r="C33" s="4" t="s">
        <v>91</v>
      </c>
      <c r="D33" s="3">
        <v>108</v>
      </c>
      <c r="E33" s="3" t="s">
        <v>29</v>
      </c>
      <c r="F33" s="2">
        <v>78.84</v>
      </c>
      <c r="G33" s="2">
        <f>F33/0.9595</f>
        <v>82.16779572694112</v>
      </c>
      <c r="H33" s="7">
        <v>10000</v>
      </c>
      <c r="I33" s="3">
        <v>250</v>
      </c>
      <c r="J33" s="3" t="s">
        <v>29</v>
      </c>
      <c r="K33" s="2">
        <f>I33/0.9565*72.6/100</f>
        <v>189.75431259801357</v>
      </c>
      <c r="L33" s="3">
        <v>50</v>
      </c>
      <c r="M33" s="3" t="s">
        <v>29</v>
      </c>
      <c r="N33" s="2">
        <f>L33/0.9565*72.6/100</f>
        <v>37.950862519602715</v>
      </c>
      <c r="O33" s="8">
        <v>550000</v>
      </c>
      <c r="P33" s="3" t="s">
        <v>29</v>
      </c>
      <c r="Q33" s="8">
        <v>338196.18</v>
      </c>
      <c r="R33" s="3" t="s">
        <v>29</v>
      </c>
      <c r="S33" s="3" t="s">
        <v>92</v>
      </c>
      <c r="T33" s="3">
        <v>4</v>
      </c>
      <c r="U33" s="3" t="s">
        <v>38</v>
      </c>
      <c r="V33" s="2">
        <f>T33/100*N33</f>
        <v>1.5180345007841087</v>
      </c>
      <c r="W33" s="3" t="s">
        <v>35</v>
      </c>
      <c r="X33" s="3" t="s">
        <v>93</v>
      </c>
      <c r="Y33" s="4" t="s">
        <v>84</v>
      </c>
    </row>
    <row r="34" spans="1:25" ht="12.75">
      <c r="A34" s="3" t="s">
        <v>78</v>
      </c>
      <c r="B34" s="3">
        <v>513</v>
      </c>
      <c r="C34" s="4" t="s">
        <v>94</v>
      </c>
      <c r="D34" s="3">
        <v>13</v>
      </c>
      <c r="E34" s="3" t="s">
        <v>29</v>
      </c>
      <c r="F34" s="2">
        <v>9.5</v>
      </c>
      <c r="G34" s="2">
        <f>F34/0.9595</f>
        <v>9.900990099009901</v>
      </c>
      <c r="H34" s="7">
        <v>30000</v>
      </c>
      <c r="I34" s="7">
        <v>100</v>
      </c>
      <c r="J34" s="3" t="s">
        <v>29</v>
      </c>
      <c r="K34" s="2">
        <f>I34/0.9565*72.6/100</f>
        <v>75.90172503920543</v>
      </c>
      <c r="L34" s="3">
        <v>20</v>
      </c>
      <c r="M34" s="3" t="s">
        <v>29</v>
      </c>
      <c r="N34" s="2">
        <f>L34/0.9565*72.6/100</f>
        <v>15.180345007841085</v>
      </c>
      <c r="O34" s="8">
        <v>25000</v>
      </c>
      <c r="P34" s="3" t="s">
        <v>29</v>
      </c>
      <c r="Q34" s="8">
        <v>216615.09</v>
      </c>
      <c r="R34" s="3" t="s">
        <v>29</v>
      </c>
      <c r="S34" s="3" t="s">
        <v>42</v>
      </c>
      <c r="T34" s="3">
        <v>5</v>
      </c>
      <c r="U34" s="3" t="s">
        <v>38</v>
      </c>
      <c r="V34" s="2">
        <f>T34/100*N34</f>
        <v>0.7590172503920543</v>
      </c>
      <c r="W34" s="3" t="s">
        <v>32</v>
      </c>
      <c r="X34" s="3" t="s">
        <v>95</v>
      </c>
      <c r="Y34" s="4"/>
    </row>
    <row r="35" spans="1:25" ht="12.75">
      <c r="A35" s="3"/>
      <c r="B35" s="3"/>
      <c r="C35" s="6"/>
      <c r="D35" s="3"/>
      <c r="F35" s="2"/>
      <c r="H35" s="3"/>
      <c r="I35" s="3"/>
      <c r="J35" s="3"/>
      <c r="K35" s="2"/>
      <c r="L35" s="3"/>
      <c r="M35" s="3"/>
      <c r="N35" s="3"/>
      <c r="O35" s="3"/>
      <c r="P35" s="3"/>
      <c r="Q35" s="3"/>
      <c r="R35" s="3"/>
      <c r="S35" s="3"/>
      <c r="T35" s="3"/>
      <c r="W35" s="3"/>
      <c r="Y35" s="4"/>
    </row>
    <row r="36" spans="1:25" ht="12.75">
      <c r="A36" s="3" t="s">
        <v>96</v>
      </c>
      <c r="B36" s="3">
        <v>601</v>
      </c>
      <c r="C36" s="4" t="s">
        <v>97</v>
      </c>
      <c r="D36" s="3">
        <v>325</v>
      </c>
      <c r="E36" s="3" t="s">
        <v>29</v>
      </c>
      <c r="F36" s="2">
        <v>237.35</v>
      </c>
      <c r="G36" s="2">
        <f>F36/0.9595</f>
        <v>247.36842105263156</v>
      </c>
      <c r="H36" s="7">
        <v>8000</v>
      </c>
      <c r="I36" s="3">
        <v>250</v>
      </c>
      <c r="J36" s="3" t="s">
        <v>29</v>
      </c>
      <c r="K36" s="2">
        <f>I36/0.9565*72.6/100</f>
        <v>189.75431259801357</v>
      </c>
      <c r="L36" s="3">
        <v>50</v>
      </c>
      <c r="M36" s="3" t="s">
        <v>29</v>
      </c>
      <c r="N36" s="2">
        <f>L36/0.9565*72.6/100</f>
        <v>37.950862519602715</v>
      </c>
      <c r="O36" s="7">
        <v>1060000</v>
      </c>
      <c r="P36" s="3" t="s">
        <v>29</v>
      </c>
      <c r="Q36" s="8">
        <v>285007.23</v>
      </c>
      <c r="R36" s="3" t="s">
        <v>29</v>
      </c>
      <c r="S36" s="3" t="s">
        <v>42</v>
      </c>
      <c r="T36" s="3">
        <v>18</v>
      </c>
      <c r="U36" s="3" t="s">
        <v>29</v>
      </c>
      <c r="V36" s="2">
        <f>T36/0.9565*72.6/100</f>
        <v>13.662310507056977</v>
      </c>
      <c r="W36" s="3" t="s">
        <v>35</v>
      </c>
      <c r="X36" s="3" t="s">
        <v>98</v>
      </c>
      <c r="Y36" s="4" t="s">
        <v>84</v>
      </c>
    </row>
    <row r="37" spans="1:25" ht="12.75">
      <c r="A37" s="3" t="s">
        <v>96</v>
      </c>
      <c r="B37" s="3">
        <v>602</v>
      </c>
      <c r="C37" s="4" t="s">
        <v>99</v>
      </c>
      <c r="D37" s="3">
        <v>90</v>
      </c>
      <c r="E37" s="3" t="s">
        <v>29</v>
      </c>
      <c r="F37" s="2">
        <v>65.7</v>
      </c>
      <c r="G37" s="2">
        <f>F37/0.9595</f>
        <v>68.47316310578427</v>
      </c>
      <c r="H37" s="7">
        <v>20000</v>
      </c>
      <c r="I37" s="3">
        <v>100</v>
      </c>
      <c r="J37" s="3" t="s">
        <v>29</v>
      </c>
      <c r="K37" s="2">
        <f>I37/0.9565*72.6/100</f>
        <v>75.90172503920543</v>
      </c>
      <c r="L37" s="3">
        <v>20</v>
      </c>
      <c r="M37" s="3" t="s">
        <v>29</v>
      </c>
      <c r="N37" s="2">
        <f>L37/0.9565*72.6/100</f>
        <v>15.180345007841085</v>
      </c>
      <c r="O37" s="7">
        <v>748000</v>
      </c>
      <c r="P37" s="3" t="s">
        <v>29</v>
      </c>
      <c r="Q37" s="8">
        <v>171876.04</v>
      </c>
      <c r="R37" s="3" t="s">
        <v>29</v>
      </c>
      <c r="S37" s="3" t="s">
        <v>42</v>
      </c>
      <c r="T37" s="3">
        <v>6</v>
      </c>
      <c r="U37" s="3" t="s">
        <v>29</v>
      </c>
      <c r="V37" s="2">
        <f>T37/0.9565*72.6/100</f>
        <v>4.5541035023523255</v>
      </c>
      <c r="W37" s="3" t="s">
        <v>43</v>
      </c>
      <c r="X37" s="3" t="s">
        <v>100</v>
      </c>
      <c r="Y37" s="4"/>
    </row>
    <row r="38" spans="1:25" ht="12.75">
      <c r="A38" s="3" t="s">
        <v>96</v>
      </c>
      <c r="B38" s="3">
        <v>604</v>
      </c>
      <c r="C38" s="4" t="s">
        <v>101</v>
      </c>
      <c r="D38" s="3">
        <v>17.5</v>
      </c>
      <c r="E38" s="3" t="s">
        <v>29</v>
      </c>
      <c r="F38" s="2">
        <v>12.41</v>
      </c>
      <c r="G38" s="2">
        <f>F38/0.9595</f>
        <v>12.93381969775925</v>
      </c>
      <c r="H38" s="7">
        <v>20000</v>
      </c>
      <c r="I38" s="3">
        <v>100</v>
      </c>
      <c r="J38" s="3" t="s">
        <v>29</v>
      </c>
      <c r="K38" s="2">
        <f>I38/0.9565*72.6/100</f>
        <v>75.90172503920543</v>
      </c>
      <c r="L38" s="3">
        <v>20</v>
      </c>
      <c r="M38" s="3" t="s">
        <v>29</v>
      </c>
      <c r="N38" s="2">
        <f>L38/0.9565*72.6/100</f>
        <v>15.180345007841085</v>
      </c>
      <c r="O38" s="8">
        <v>60000</v>
      </c>
      <c r="P38" s="3" t="s">
        <v>29</v>
      </c>
      <c r="Q38" s="8">
        <v>108840.55</v>
      </c>
      <c r="R38" s="3" t="s">
        <v>29</v>
      </c>
      <c r="S38" s="3" t="s">
        <v>42</v>
      </c>
      <c r="T38" s="3">
        <v>8.75</v>
      </c>
      <c r="U38" s="3" t="s">
        <v>38</v>
      </c>
      <c r="V38" s="2">
        <f>T38/100*N38</f>
        <v>1.3282801881860948</v>
      </c>
      <c r="W38" s="3" t="s">
        <v>43</v>
      </c>
      <c r="X38" s="3" t="s">
        <v>102</v>
      </c>
      <c r="Y38" s="4"/>
    </row>
    <row r="39" spans="1:25" ht="12.75">
      <c r="A39" s="3" t="s">
        <v>96</v>
      </c>
      <c r="B39" s="3">
        <v>605</v>
      </c>
      <c r="C39" s="4" t="s">
        <v>103</v>
      </c>
      <c r="D39" s="3">
        <v>10</v>
      </c>
      <c r="E39" s="3" t="s">
        <v>29</v>
      </c>
      <c r="F39" s="2">
        <v>7.3</v>
      </c>
      <c r="G39" s="2">
        <f>F39/0.9595</f>
        <v>7.608129233976029</v>
      </c>
      <c r="H39" s="7">
        <v>29176</v>
      </c>
      <c r="I39" s="3">
        <v>100</v>
      </c>
      <c r="J39" s="3" t="s">
        <v>29</v>
      </c>
      <c r="K39" s="2">
        <f>I39/0.9565*72.6/100</f>
        <v>75.90172503920543</v>
      </c>
      <c r="L39" s="3">
        <v>20</v>
      </c>
      <c r="M39" s="3" t="s">
        <v>29</v>
      </c>
      <c r="N39" s="2">
        <f>L39/0.9565*72.6/100</f>
        <v>15.180345007841085</v>
      </c>
      <c r="O39" s="8">
        <v>37582.78</v>
      </c>
      <c r="P39" s="3" t="s">
        <v>29</v>
      </c>
      <c r="Q39" s="8">
        <v>30874.74</v>
      </c>
      <c r="R39" s="3" t="s">
        <v>29</v>
      </c>
      <c r="S39" s="3" t="s">
        <v>104</v>
      </c>
      <c r="T39" s="3">
        <v>0.7</v>
      </c>
      <c r="U39" s="3" t="s">
        <v>29</v>
      </c>
      <c r="V39" s="2">
        <f>T39/0.9565*72.6/100</f>
        <v>0.531312075274438</v>
      </c>
      <c r="W39" s="3" t="s">
        <v>43</v>
      </c>
      <c r="X39" s="3" t="s">
        <v>105</v>
      </c>
      <c r="Y39" s="4"/>
    </row>
    <row r="40" spans="1:25" ht="12.75">
      <c r="A40" s="3"/>
      <c r="B40" s="3"/>
      <c r="C40" s="6"/>
      <c r="D40" s="3"/>
      <c r="F40" s="2"/>
      <c r="H40" s="3"/>
      <c r="I40" s="3"/>
      <c r="J40" s="3"/>
      <c r="K40" s="2"/>
      <c r="L40" s="3"/>
      <c r="M40" s="3"/>
      <c r="N40" s="3"/>
      <c r="O40" s="3"/>
      <c r="P40" s="3"/>
      <c r="Q40" s="3"/>
      <c r="R40" s="3"/>
      <c r="S40" s="3"/>
      <c r="T40" s="3"/>
      <c r="W40" s="3"/>
      <c r="Y40" s="4"/>
    </row>
    <row r="41" spans="1:25" ht="12.75">
      <c r="A41" s="3" t="s">
        <v>106</v>
      </c>
      <c r="B41" s="3">
        <v>703</v>
      </c>
      <c r="C41" s="4" t="s">
        <v>107</v>
      </c>
      <c r="D41" s="3" t="s">
        <v>35</v>
      </c>
      <c r="E41" s="3" t="s">
        <v>35</v>
      </c>
      <c r="F41" s="2">
        <v>270</v>
      </c>
      <c r="G41" s="2">
        <f>F41/0.9595</f>
        <v>281.39656070870245</v>
      </c>
      <c r="H41" s="7">
        <v>2867</v>
      </c>
      <c r="I41" s="3">
        <v>100</v>
      </c>
      <c r="J41" s="3" t="s">
        <v>13</v>
      </c>
      <c r="K41" s="2">
        <f>I41/0.9595</f>
        <v>104.22094841063054</v>
      </c>
      <c r="L41" s="3">
        <v>100</v>
      </c>
      <c r="M41" s="3" t="s">
        <v>13</v>
      </c>
      <c r="N41" s="2">
        <f>L41/0.9595</f>
        <v>104.22094841063054</v>
      </c>
      <c r="O41" s="8">
        <v>89089.75</v>
      </c>
      <c r="P41" s="3" t="s">
        <v>13</v>
      </c>
      <c r="Q41" s="8">
        <v>798.2</v>
      </c>
      <c r="R41" s="3" t="s">
        <v>13</v>
      </c>
      <c r="S41" s="3" t="s">
        <v>42</v>
      </c>
      <c r="T41" s="3">
        <v>6</v>
      </c>
      <c r="U41" s="3" t="s">
        <v>13</v>
      </c>
      <c r="V41" s="2">
        <f>T41/0.9595</f>
        <v>6.253256904637832</v>
      </c>
      <c r="W41" s="3" t="s">
        <v>32</v>
      </c>
      <c r="X41" s="3" t="s">
        <v>108</v>
      </c>
      <c r="Y41" s="4"/>
    </row>
    <row r="42" spans="1:25" ht="12.75">
      <c r="A42" s="3" t="s">
        <v>106</v>
      </c>
      <c r="B42" s="3">
        <v>704</v>
      </c>
      <c r="C42" s="4" t="s">
        <v>109</v>
      </c>
      <c r="D42" s="3" t="s">
        <v>35</v>
      </c>
      <c r="E42" s="3" t="s">
        <v>35</v>
      </c>
      <c r="F42" s="2">
        <v>42.5</v>
      </c>
      <c r="G42" s="2">
        <f>F42/0.9595</f>
        <v>44.29390307451798</v>
      </c>
      <c r="H42" s="7">
        <v>2100</v>
      </c>
      <c r="I42" s="3">
        <v>50</v>
      </c>
      <c r="J42" s="3" t="s">
        <v>13</v>
      </c>
      <c r="K42" s="2">
        <f>I42/0.9595</f>
        <v>52.11047420531527</v>
      </c>
      <c r="L42" s="3">
        <v>50</v>
      </c>
      <c r="M42" s="3" t="s">
        <v>13</v>
      </c>
      <c r="N42" s="2">
        <f>L42/0.9595</f>
        <v>52.11047420531527</v>
      </c>
      <c r="O42" s="8">
        <v>10000</v>
      </c>
      <c r="P42" s="3" t="s">
        <v>13</v>
      </c>
      <c r="Q42" s="3" t="s">
        <v>35</v>
      </c>
      <c r="R42" s="3" t="s">
        <v>35</v>
      </c>
      <c r="S42" s="3" t="s">
        <v>110</v>
      </c>
      <c r="T42" s="3">
        <v>3.5</v>
      </c>
      <c r="U42" s="3" t="s">
        <v>38</v>
      </c>
      <c r="V42" s="2">
        <f>T42/100*N42</f>
        <v>1.8238665971860346</v>
      </c>
      <c r="W42" s="3" t="s">
        <v>32</v>
      </c>
      <c r="X42" s="3" t="s">
        <v>111</v>
      </c>
      <c r="Y42" s="4"/>
    </row>
    <row r="43" spans="1:25" ht="12.75">
      <c r="A43" s="3" t="s">
        <v>106</v>
      </c>
      <c r="B43" s="3">
        <v>705</v>
      </c>
      <c r="C43" s="4" t="s">
        <v>112</v>
      </c>
      <c r="D43" s="3" t="s">
        <v>35</v>
      </c>
      <c r="E43" s="3" t="s">
        <v>35</v>
      </c>
      <c r="F43" s="2" t="s">
        <v>35</v>
      </c>
      <c r="G43" s="2" t="s">
        <v>35</v>
      </c>
      <c r="H43" s="7">
        <v>2300</v>
      </c>
      <c r="I43" s="3">
        <v>100</v>
      </c>
      <c r="J43" s="3" t="s">
        <v>13</v>
      </c>
      <c r="K43" s="2">
        <f>I43/0.9595</f>
        <v>104.22094841063054</v>
      </c>
      <c r="L43" s="3">
        <v>100</v>
      </c>
      <c r="M43" s="3" t="s">
        <v>13</v>
      </c>
      <c r="N43" s="2">
        <f>L43/0.9595</f>
        <v>104.22094841063054</v>
      </c>
      <c r="O43" s="7" t="s">
        <v>35</v>
      </c>
      <c r="P43" s="3" t="s">
        <v>35</v>
      </c>
      <c r="Q43" s="3" t="s">
        <v>35</v>
      </c>
      <c r="R43" s="3" t="s">
        <v>13</v>
      </c>
      <c r="S43" s="3" t="s">
        <v>35</v>
      </c>
      <c r="T43" s="3" t="s">
        <v>35</v>
      </c>
      <c r="U43" s="3" t="s">
        <v>35</v>
      </c>
      <c r="V43" s="2" t="s">
        <v>35</v>
      </c>
      <c r="W43" s="3" t="s">
        <v>35</v>
      </c>
      <c r="X43" s="3" t="s">
        <v>35</v>
      </c>
      <c r="Y43" s="4" t="s">
        <v>70</v>
      </c>
    </row>
    <row r="44" spans="1:25" ht="12.75">
      <c r="A44" s="3" t="s">
        <v>106</v>
      </c>
      <c r="B44" s="3">
        <v>706</v>
      </c>
      <c r="C44" s="4" t="s">
        <v>113</v>
      </c>
      <c r="D44" s="3">
        <v>70</v>
      </c>
      <c r="E44" s="3" t="s">
        <v>29</v>
      </c>
      <c r="F44" s="2">
        <v>50.75</v>
      </c>
      <c r="G44" s="2">
        <f>F44/0.9595</f>
        <v>52.892131318394995</v>
      </c>
      <c r="H44" s="7">
        <v>20000</v>
      </c>
      <c r="I44" s="3">
        <v>50</v>
      </c>
      <c r="J44" s="3" t="s">
        <v>29</v>
      </c>
      <c r="K44" s="2">
        <f>I44/0.9565*72.6/100</f>
        <v>37.950862519602715</v>
      </c>
      <c r="L44" s="3">
        <v>50</v>
      </c>
      <c r="M44" s="3" t="s">
        <v>29</v>
      </c>
      <c r="N44" s="2">
        <f>L44/0.9565*72.6/100</f>
        <v>37.950862519602715</v>
      </c>
      <c r="O44" s="3" t="s">
        <v>35</v>
      </c>
      <c r="P44" s="3" t="s">
        <v>35</v>
      </c>
      <c r="Q44" s="8">
        <v>2585.92</v>
      </c>
      <c r="R44" s="3" t="s">
        <v>29</v>
      </c>
      <c r="S44" s="3" t="s">
        <v>42</v>
      </c>
      <c r="T44" s="3">
        <v>2</v>
      </c>
      <c r="U44" s="3" t="s">
        <v>29</v>
      </c>
      <c r="V44" s="2">
        <f>T44/0.9565*72.6/100</f>
        <v>1.5180345007841085</v>
      </c>
      <c r="W44" s="3" t="s">
        <v>32</v>
      </c>
      <c r="X44" s="3" t="s">
        <v>108</v>
      </c>
      <c r="Y44" s="4"/>
    </row>
    <row r="45" spans="1:25" ht="12.75">
      <c r="A45" s="3"/>
      <c r="B45" s="3"/>
      <c r="C45" s="6"/>
      <c r="D45" s="3"/>
      <c r="F45" s="2"/>
      <c r="H45" s="3"/>
      <c r="I45" s="3"/>
      <c r="J45" s="3"/>
      <c r="K45" s="2"/>
      <c r="L45" s="3"/>
      <c r="M45" s="3"/>
      <c r="N45" s="3"/>
      <c r="O45" s="3"/>
      <c r="P45" s="3"/>
      <c r="Q45" s="3"/>
      <c r="R45" s="3"/>
      <c r="S45" s="3"/>
      <c r="T45" s="3"/>
      <c r="W45" s="3"/>
      <c r="Y45" s="4"/>
    </row>
    <row r="46" spans="1:25" ht="12.75">
      <c r="A46" s="3" t="s">
        <v>114</v>
      </c>
      <c r="B46" s="3">
        <v>805</v>
      </c>
      <c r="C46" s="4" t="s">
        <v>115</v>
      </c>
      <c r="D46" s="3" t="s">
        <v>35</v>
      </c>
      <c r="E46" s="3" t="s">
        <v>35</v>
      </c>
      <c r="F46" s="2">
        <v>350</v>
      </c>
      <c r="G46" s="2">
        <f>F46/0.9595</f>
        <v>364.77331943720685</v>
      </c>
      <c r="H46" s="7">
        <v>3000</v>
      </c>
      <c r="I46" s="3">
        <v>100</v>
      </c>
      <c r="J46" s="3" t="s">
        <v>13</v>
      </c>
      <c r="K46" s="2">
        <f>I46/0.9595</f>
        <v>104.22094841063054</v>
      </c>
      <c r="L46" s="3">
        <v>100</v>
      </c>
      <c r="M46" s="3" t="s">
        <v>13</v>
      </c>
      <c r="N46" s="2">
        <f>L46/0.9595</f>
        <v>104.22094841063054</v>
      </c>
      <c r="O46" s="8">
        <v>46430.85</v>
      </c>
      <c r="P46" s="3" t="s">
        <v>13</v>
      </c>
      <c r="Q46" s="8">
        <v>37111.9</v>
      </c>
      <c r="R46" s="3" t="s">
        <v>13</v>
      </c>
      <c r="S46" s="3" t="s">
        <v>116</v>
      </c>
      <c r="T46" s="3">
        <v>3</v>
      </c>
      <c r="U46" s="3" t="s">
        <v>13</v>
      </c>
      <c r="V46" s="2">
        <f>T46/0.9595</f>
        <v>3.126628452318916</v>
      </c>
      <c r="W46" s="3" t="s">
        <v>35</v>
      </c>
      <c r="X46" s="3" t="s">
        <v>117</v>
      </c>
      <c r="Y46" s="4" t="s">
        <v>118</v>
      </c>
    </row>
    <row r="47" spans="1:25" ht="12.75">
      <c r="A47" s="3" t="s">
        <v>114</v>
      </c>
      <c r="B47" s="3">
        <v>806</v>
      </c>
      <c r="C47" s="4" t="s">
        <v>119</v>
      </c>
      <c r="D47" s="3" t="s">
        <v>35</v>
      </c>
      <c r="E47" s="3" t="s">
        <v>35</v>
      </c>
      <c r="F47" s="2">
        <v>300</v>
      </c>
      <c r="G47" s="2">
        <f>F47/0.9595</f>
        <v>312.6628452318916</v>
      </c>
      <c r="H47" s="7">
        <v>3000</v>
      </c>
      <c r="I47" s="3">
        <v>100</v>
      </c>
      <c r="J47" s="3" t="s">
        <v>13</v>
      </c>
      <c r="K47" s="2">
        <f>I47/0.9595</f>
        <v>104.22094841063054</v>
      </c>
      <c r="L47" s="3">
        <v>100</v>
      </c>
      <c r="M47" s="3" t="s">
        <v>13</v>
      </c>
      <c r="N47" s="2">
        <f>L47/0.9595</f>
        <v>104.22094841063054</v>
      </c>
      <c r="O47" s="8">
        <v>26107.9</v>
      </c>
      <c r="P47" s="3" t="s">
        <v>13</v>
      </c>
      <c r="Q47" s="8">
        <v>42017.62</v>
      </c>
      <c r="R47" s="3" t="s">
        <v>13</v>
      </c>
      <c r="S47" s="3" t="s">
        <v>116</v>
      </c>
      <c r="T47" s="3">
        <v>3</v>
      </c>
      <c r="U47" s="3" t="s">
        <v>13</v>
      </c>
      <c r="V47" s="2">
        <f>T47/0.9595</f>
        <v>3.126628452318916</v>
      </c>
      <c r="W47" s="3" t="s">
        <v>35</v>
      </c>
      <c r="X47" s="3" t="s">
        <v>117</v>
      </c>
      <c r="Y47" s="4"/>
    </row>
    <row r="48" spans="1:25" ht="12.75">
      <c r="A48" s="3" t="s">
        <v>114</v>
      </c>
      <c r="B48" s="3">
        <v>809</v>
      </c>
      <c r="C48" s="4" t="s">
        <v>120</v>
      </c>
      <c r="D48" s="3" t="s">
        <v>35</v>
      </c>
      <c r="E48" s="3" t="s">
        <v>35</v>
      </c>
      <c r="F48" s="2" t="s">
        <v>35</v>
      </c>
      <c r="G48" s="2" t="s">
        <v>35</v>
      </c>
      <c r="H48" s="7">
        <v>50000</v>
      </c>
      <c r="I48" s="3">
        <v>100</v>
      </c>
      <c r="J48" s="3" t="s">
        <v>121</v>
      </c>
      <c r="K48" s="2">
        <v>100</v>
      </c>
      <c r="L48" s="3">
        <v>100</v>
      </c>
      <c r="M48" s="3" t="s">
        <v>121</v>
      </c>
      <c r="N48" s="3">
        <v>100</v>
      </c>
      <c r="O48" s="3" t="s">
        <v>35</v>
      </c>
      <c r="P48" s="3" t="s">
        <v>35</v>
      </c>
      <c r="Q48" s="3" t="s">
        <v>35</v>
      </c>
      <c r="R48" s="3" t="s">
        <v>35</v>
      </c>
      <c r="S48" s="3" t="s">
        <v>35</v>
      </c>
      <c r="T48" s="3" t="s">
        <v>35</v>
      </c>
      <c r="U48" s="3" t="s">
        <v>35</v>
      </c>
      <c r="V48" s="2" t="s">
        <v>35</v>
      </c>
      <c r="W48" s="3" t="s">
        <v>35</v>
      </c>
      <c r="X48" s="3" t="s">
        <v>35</v>
      </c>
      <c r="Y48" s="4" t="s">
        <v>122</v>
      </c>
    </row>
    <row r="49" spans="1:25" ht="12.75">
      <c r="A49" s="3" t="s">
        <v>114</v>
      </c>
      <c r="B49" s="3">
        <v>807</v>
      </c>
      <c r="C49" s="4" t="s">
        <v>123</v>
      </c>
      <c r="D49" s="3" t="s">
        <v>35</v>
      </c>
      <c r="E49" s="3" t="s">
        <v>35</v>
      </c>
      <c r="F49" s="2">
        <v>0.41</v>
      </c>
      <c r="G49" s="2">
        <f>F49/0.9595</f>
        <v>0.42730588848358514</v>
      </c>
      <c r="H49" s="7">
        <v>120000</v>
      </c>
      <c r="I49" s="3">
        <v>5</v>
      </c>
      <c r="J49" s="3" t="s">
        <v>29</v>
      </c>
      <c r="K49" s="2">
        <f>I49/0.9565*72.6/100</f>
        <v>3.7950862519602713</v>
      </c>
      <c r="L49" s="3">
        <v>2</v>
      </c>
      <c r="M49" s="3" t="s">
        <v>29</v>
      </c>
      <c r="N49" s="2">
        <f>L49/0.9565*72.6/100</f>
        <v>1.5180345007841085</v>
      </c>
      <c r="O49" s="3" t="s">
        <v>35</v>
      </c>
      <c r="P49" s="3" t="s">
        <v>35</v>
      </c>
      <c r="Q49" s="8">
        <v>-40616.09</v>
      </c>
      <c r="R49" s="3" t="s">
        <v>29</v>
      </c>
      <c r="S49" s="3" t="s">
        <v>124</v>
      </c>
      <c r="T49" s="3">
        <v>0</v>
      </c>
      <c r="U49" s="3" t="s">
        <v>35</v>
      </c>
      <c r="V49" s="2">
        <v>0</v>
      </c>
      <c r="W49" s="3" t="s">
        <v>35</v>
      </c>
      <c r="X49" s="3" t="s">
        <v>35</v>
      </c>
      <c r="Y49" s="4"/>
    </row>
    <row r="50" spans="1:25" ht="12.75">
      <c r="A50" s="3" t="s">
        <v>114</v>
      </c>
      <c r="B50" s="3">
        <v>808</v>
      </c>
      <c r="C50" s="4" t="s">
        <v>125</v>
      </c>
      <c r="D50" s="3">
        <v>2.75</v>
      </c>
      <c r="E50" s="3" t="s">
        <v>29</v>
      </c>
      <c r="F50" s="2">
        <v>2.01</v>
      </c>
      <c r="G50" s="2">
        <f>F50/0.9595</f>
        <v>2.0948410630536736</v>
      </c>
      <c r="H50" s="7">
        <v>20000</v>
      </c>
      <c r="I50" s="3">
        <v>5</v>
      </c>
      <c r="J50" s="3" t="s">
        <v>29</v>
      </c>
      <c r="K50" s="2">
        <f>I50/0.9565*72.6/100</f>
        <v>3.7950862519602713</v>
      </c>
      <c r="L50" s="3">
        <v>5</v>
      </c>
      <c r="M50" s="3" t="s">
        <v>29</v>
      </c>
      <c r="N50" s="2">
        <f>L50/0.9565*72.6/100</f>
        <v>3.7950862519602713</v>
      </c>
      <c r="O50" s="3" t="s">
        <v>35</v>
      </c>
      <c r="P50" s="3" t="s">
        <v>35</v>
      </c>
      <c r="Q50" s="8">
        <v>-40616.09</v>
      </c>
      <c r="R50" s="3" t="s">
        <v>29</v>
      </c>
      <c r="S50" s="3" t="s">
        <v>124</v>
      </c>
      <c r="T50" s="3">
        <v>0</v>
      </c>
      <c r="U50" s="3" t="s">
        <v>35</v>
      </c>
      <c r="V50" s="2">
        <v>0</v>
      </c>
      <c r="W50" s="3" t="s">
        <v>35</v>
      </c>
      <c r="X50" s="3" t="s">
        <v>35</v>
      </c>
      <c r="Y50" s="4"/>
    </row>
    <row r="51" spans="1:25" ht="12.75">
      <c r="A51" s="3" t="s">
        <v>114</v>
      </c>
      <c r="B51" s="3">
        <v>810</v>
      </c>
      <c r="C51" s="4" t="s">
        <v>126</v>
      </c>
      <c r="D51" s="3">
        <v>9</v>
      </c>
      <c r="E51" s="3" t="s">
        <v>29</v>
      </c>
      <c r="F51" s="2">
        <v>6.57</v>
      </c>
      <c r="G51" s="2">
        <f>F51/0.9595</f>
        <v>6.847316310578426</v>
      </c>
      <c r="H51" s="7">
        <v>200000</v>
      </c>
      <c r="I51" s="3">
        <v>1</v>
      </c>
      <c r="J51" s="3" t="s">
        <v>127</v>
      </c>
      <c r="K51" s="2">
        <f>I51/$D$14*$G$14</f>
        <v>4.71356609345145</v>
      </c>
      <c r="L51" s="3">
        <v>1</v>
      </c>
      <c r="M51" s="3" t="s">
        <v>127</v>
      </c>
      <c r="N51" s="2">
        <f>L51/$D$14*$G$14</f>
        <v>4.71356609345145</v>
      </c>
      <c r="O51" s="3" t="s">
        <v>35</v>
      </c>
      <c r="P51" s="3" t="s">
        <v>35</v>
      </c>
      <c r="Q51" s="3" t="s">
        <v>35</v>
      </c>
      <c r="R51" s="3" t="s">
        <v>35</v>
      </c>
      <c r="S51" s="3" t="s">
        <v>35</v>
      </c>
      <c r="T51" s="3" t="s">
        <v>73</v>
      </c>
      <c r="U51" s="3" t="s">
        <v>35</v>
      </c>
      <c r="V51" s="2" t="s">
        <v>35</v>
      </c>
      <c r="W51" s="3" t="s">
        <v>35</v>
      </c>
      <c r="X51" s="3" t="s">
        <v>35</v>
      </c>
      <c r="Y51" s="4"/>
    </row>
    <row r="52" spans="1:25" ht="12.75">
      <c r="A52" s="3" t="s">
        <v>114</v>
      </c>
      <c r="B52" s="3">
        <v>811</v>
      </c>
      <c r="C52" s="4" t="s">
        <v>128</v>
      </c>
      <c r="D52" s="3" t="s">
        <v>35</v>
      </c>
      <c r="E52" s="3" t="s">
        <v>35</v>
      </c>
      <c r="F52" s="2">
        <v>190</v>
      </c>
      <c r="G52" s="2">
        <f>F52/0.9595</f>
        <v>198.01980198019803</v>
      </c>
      <c r="H52" s="7">
        <v>3500</v>
      </c>
      <c r="I52" s="3">
        <v>100</v>
      </c>
      <c r="J52" s="3" t="s">
        <v>13</v>
      </c>
      <c r="K52" s="2">
        <f>I52/0.9595</f>
        <v>104.22094841063054</v>
      </c>
      <c r="L52" s="3">
        <v>100</v>
      </c>
      <c r="M52" s="3" t="s">
        <v>13</v>
      </c>
      <c r="N52" s="2">
        <f>L52/0.9595</f>
        <v>104.22094841063054</v>
      </c>
      <c r="O52" s="3" t="s">
        <v>35</v>
      </c>
      <c r="P52" s="3" t="s">
        <v>35</v>
      </c>
      <c r="Q52" s="3" t="s">
        <v>35</v>
      </c>
      <c r="R52" s="3" t="s">
        <v>35</v>
      </c>
      <c r="S52" s="3" t="s">
        <v>35</v>
      </c>
      <c r="T52" s="3" t="s">
        <v>35</v>
      </c>
      <c r="U52" s="3" t="s">
        <v>35</v>
      </c>
      <c r="V52" s="2" t="s">
        <v>35</v>
      </c>
      <c r="W52" s="3" t="s">
        <v>35</v>
      </c>
      <c r="X52" s="3" t="s">
        <v>35</v>
      </c>
      <c r="Y52" s="4"/>
    </row>
    <row r="53" spans="1:25" ht="12.75">
      <c r="A53" s="3"/>
      <c r="B53" s="3"/>
      <c r="C53" s="6"/>
      <c r="D53" s="3"/>
      <c r="F53" s="2"/>
      <c r="H53" s="3"/>
      <c r="I53" s="3"/>
      <c r="J53" s="3"/>
      <c r="K53" s="2"/>
      <c r="L53" s="3"/>
      <c r="M53" s="3"/>
      <c r="N53" s="3"/>
      <c r="O53" s="3"/>
      <c r="P53" s="3"/>
      <c r="Q53" s="3"/>
      <c r="R53" s="3"/>
      <c r="S53" s="3"/>
      <c r="T53" s="3"/>
      <c r="W53" s="3"/>
      <c r="Y53" s="4"/>
    </row>
    <row r="54" spans="1:25" ht="12.75">
      <c r="A54" s="3" t="s">
        <v>129</v>
      </c>
      <c r="B54" s="3">
        <v>901</v>
      </c>
      <c r="C54" s="4" t="s">
        <v>130</v>
      </c>
      <c r="D54" s="3" t="s">
        <v>35</v>
      </c>
      <c r="E54" s="3" t="s">
        <v>35</v>
      </c>
      <c r="F54" s="2">
        <v>205</v>
      </c>
      <c r="G54" s="2">
        <f>F54/0.9595</f>
        <v>213.6529442417926</v>
      </c>
      <c r="H54" s="7">
        <v>1000</v>
      </c>
      <c r="I54" s="3">
        <v>200</v>
      </c>
      <c r="J54" s="3" t="s">
        <v>13</v>
      </c>
      <c r="K54" s="2">
        <f>I54/0.9595</f>
        <v>208.44189682126108</v>
      </c>
      <c r="L54" s="3">
        <v>200</v>
      </c>
      <c r="M54" s="3" t="s">
        <v>13</v>
      </c>
      <c r="N54" s="2">
        <f>L54/0.9595</f>
        <v>208.44189682126108</v>
      </c>
      <c r="O54" s="8">
        <v>3003.47</v>
      </c>
      <c r="P54" s="3" t="s">
        <v>13</v>
      </c>
      <c r="Q54" s="8">
        <v>2686.26</v>
      </c>
      <c r="R54" s="3" t="s">
        <v>13</v>
      </c>
      <c r="S54" s="3" t="s">
        <v>42</v>
      </c>
      <c r="T54" s="3">
        <v>4</v>
      </c>
      <c r="U54" s="3" t="s">
        <v>38</v>
      </c>
      <c r="V54" s="2">
        <f>T54/100*N54</f>
        <v>8.337675872850443</v>
      </c>
      <c r="W54" s="3" t="s">
        <v>32</v>
      </c>
      <c r="X54" s="3" t="s">
        <v>131</v>
      </c>
      <c r="Y54" s="4"/>
    </row>
    <row r="55" spans="1:25" ht="12.75">
      <c r="A55" s="3" t="s">
        <v>129</v>
      </c>
      <c r="B55" s="3">
        <v>902</v>
      </c>
      <c r="C55" s="4" t="s">
        <v>132</v>
      </c>
      <c r="D55" s="3" t="s">
        <v>35</v>
      </c>
      <c r="E55" s="3" t="s">
        <v>35</v>
      </c>
      <c r="F55" s="2">
        <v>65</v>
      </c>
      <c r="G55" s="2">
        <f>F55/0.9595</f>
        <v>67.74361646690984</v>
      </c>
      <c r="H55" s="7">
        <v>1000</v>
      </c>
      <c r="I55" s="3">
        <v>100</v>
      </c>
      <c r="J55" s="3" t="s">
        <v>13</v>
      </c>
      <c r="K55" s="2">
        <f>I55/0.9595</f>
        <v>104.22094841063054</v>
      </c>
      <c r="L55" s="3">
        <v>100</v>
      </c>
      <c r="M55" s="3" t="s">
        <v>13</v>
      </c>
      <c r="N55" s="2">
        <f>L55/0.9595</f>
        <v>104.22094841063054</v>
      </c>
      <c r="O55" s="8">
        <v>2000</v>
      </c>
      <c r="P55" s="3" t="s">
        <v>13</v>
      </c>
      <c r="Q55" s="8">
        <v>1985.71</v>
      </c>
      <c r="R55" s="3" t="s">
        <v>13</v>
      </c>
      <c r="S55" s="3" t="s">
        <v>42</v>
      </c>
      <c r="T55" s="3">
        <v>2.5</v>
      </c>
      <c r="U55" s="3" t="s">
        <v>38</v>
      </c>
      <c r="V55" s="2">
        <f>T55/100*N55</f>
        <v>2.605523710265764</v>
      </c>
      <c r="W55" s="3" t="s">
        <v>43</v>
      </c>
      <c r="X55" s="3" t="s">
        <v>133</v>
      </c>
      <c r="Y55" s="4"/>
    </row>
    <row r="56" spans="1:25" ht="12.75">
      <c r="A56" s="3"/>
      <c r="B56" s="3"/>
      <c r="C56" s="6"/>
      <c r="D56" s="3"/>
      <c r="F56" s="2"/>
      <c r="H56" s="3"/>
      <c r="I56" s="3"/>
      <c r="J56" s="3"/>
      <c r="K56" s="2"/>
      <c r="L56" s="3"/>
      <c r="M56" s="3"/>
      <c r="N56" s="3"/>
      <c r="O56" s="3"/>
      <c r="P56" s="3"/>
      <c r="Q56" s="3"/>
      <c r="R56" s="3"/>
      <c r="S56" s="3"/>
      <c r="T56" s="3"/>
      <c r="W56" s="3"/>
      <c r="Y56" s="4"/>
    </row>
    <row r="57" spans="1:25" ht="12.75">
      <c r="A57" s="3" t="s">
        <v>134</v>
      </c>
      <c r="B57" s="3">
        <v>1007</v>
      </c>
      <c r="C57" s="4" t="s">
        <v>135</v>
      </c>
      <c r="D57" s="3" t="s">
        <v>35</v>
      </c>
      <c r="E57" s="3" t="s">
        <v>35</v>
      </c>
      <c r="F57" s="2">
        <v>170</v>
      </c>
      <c r="G57" s="2">
        <f aca="true" t="shared" si="1" ref="G57:G72">F57/0.9595</f>
        <v>177.1756122980719</v>
      </c>
      <c r="H57" s="7">
        <v>7200</v>
      </c>
      <c r="I57" s="3">
        <v>20</v>
      </c>
      <c r="J57" s="3" t="s">
        <v>31</v>
      </c>
      <c r="K57" s="2">
        <f>I57/$D$14*$G$14</f>
        <v>94.27132186902901</v>
      </c>
      <c r="L57" s="3">
        <v>20</v>
      </c>
      <c r="M57" s="3" t="s">
        <v>31</v>
      </c>
      <c r="N57" s="2">
        <f>L57/$D$14*$G$14</f>
        <v>94.27132186902901</v>
      </c>
      <c r="O57" s="8">
        <v>21192.05</v>
      </c>
      <c r="P57" s="3" t="s">
        <v>13</v>
      </c>
      <c r="Q57" s="8">
        <v>2743.42</v>
      </c>
      <c r="R57" s="3" t="s">
        <v>13</v>
      </c>
      <c r="S57" s="3" t="s">
        <v>42</v>
      </c>
      <c r="T57" s="3">
        <v>3</v>
      </c>
      <c r="U57" s="3" t="s">
        <v>38</v>
      </c>
      <c r="V57" s="2">
        <f>T57/100*N57</f>
        <v>2.8281396560708703</v>
      </c>
      <c r="W57" s="3" t="s">
        <v>35</v>
      </c>
      <c r="X57" s="3" t="s">
        <v>136</v>
      </c>
      <c r="Y57" s="4" t="s">
        <v>84</v>
      </c>
    </row>
    <row r="58" spans="1:25" ht="12.75">
      <c r="A58" s="3" t="s">
        <v>134</v>
      </c>
      <c r="B58" s="3">
        <v>1012</v>
      </c>
      <c r="C58" s="4" t="s">
        <v>137</v>
      </c>
      <c r="D58" s="3" t="s">
        <v>35</v>
      </c>
      <c r="E58" s="3" t="s">
        <v>35</v>
      </c>
      <c r="F58" s="2">
        <v>14</v>
      </c>
      <c r="G58" s="2">
        <f t="shared" si="1"/>
        <v>14.590932777488275</v>
      </c>
      <c r="H58" s="7">
        <v>5000</v>
      </c>
      <c r="I58" s="3">
        <v>50</v>
      </c>
      <c r="J58" s="3" t="s">
        <v>13</v>
      </c>
      <c r="K58" s="2">
        <f>I58/0.9595</f>
        <v>52.11047420531527</v>
      </c>
      <c r="L58" s="3">
        <v>50</v>
      </c>
      <c r="M58" s="3" t="s">
        <v>13</v>
      </c>
      <c r="N58" s="2">
        <f>L58/0.9595</f>
        <v>52.11047420531527</v>
      </c>
      <c r="O58" s="7" t="s">
        <v>35</v>
      </c>
      <c r="P58" s="3" t="s">
        <v>35</v>
      </c>
      <c r="Q58" s="8">
        <v>-1787.78</v>
      </c>
      <c r="R58" s="3" t="s">
        <v>13</v>
      </c>
      <c r="S58" s="3" t="s">
        <v>138</v>
      </c>
      <c r="T58" s="3">
        <v>0</v>
      </c>
      <c r="U58" s="3" t="s">
        <v>35</v>
      </c>
      <c r="V58" s="2">
        <v>0</v>
      </c>
      <c r="W58" s="3" t="s">
        <v>35</v>
      </c>
      <c r="X58" s="3" t="s">
        <v>35</v>
      </c>
      <c r="Y58" s="4"/>
    </row>
    <row r="59" spans="1:25" ht="12.75">
      <c r="A59" s="3" t="s">
        <v>134</v>
      </c>
      <c r="B59" s="3">
        <v>1068</v>
      </c>
      <c r="C59" s="4" t="s">
        <v>139</v>
      </c>
      <c r="D59" s="3" t="s">
        <v>35</v>
      </c>
      <c r="E59" s="3" t="s">
        <v>35</v>
      </c>
      <c r="F59" s="2">
        <v>20</v>
      </c>
      <c r="G59" s="2">
        <f t="shared" si="1"/>
        <v>20.844189682126107</v>
      </c>
      <c r="H59" s="7">
        <v>6000</v>
      </c>
      <c r="I59" s="3">
        <v>50</v>
      </c>
      <c r="J59" s="3" t="s">
        <v>13</v>
      </c>
      <c r="K59" s="2">
        <f>I59/0.9595</f>
        <v>52.11047420531527</v>
      </c>
      <c r="L59" s="3">
        <v>50</v>
      </c>
      <c r="M59" s="3" t="s">
        <v>13</v>
      </c>
      <c r="N59" s="2">
        <f>L59/0.9595</f>
        <v>52.11047420531527</v>
      </c>
      <c r="O59" s="8" t="s">
        <v>35</v>
      </c>
      <c r="P59" s="3" t="s">
        <v>35</v>
      </c>
      <c r="Q59" s="8">
        <v>15340.12</v>
      </c>
      <c r="R59" s="3" t="s">
        <v>13</v>
      </c>
      <c r="S59" s="3" t="s">
        <v>140</v>
      </c>
      <c r="T59" s="3">
        <v>2</v>
      </c>
      <c r="U59" s="3" t="s">
        <v>13</v>
      </c>
      <c r="V59" s="2">
        <f>T59/0.9595</f>
        <v>2.084418968212611</v>
      </c>
      <c r="W59" s="3" t="s">
        <v>43</v>
      </c>
      <c r="X59" s="3" t="s">
        <v>141</v>
      </c>
      <c r="Y59" s="4"/>
    </row>
    <row r="60" spans="1:25" ht="12.75">
      <c r="A60" s="3" t="s">
        <v>134</v>
      </c>
      <c r="B60" s="3">
        <v>1015</v>
      </c>
      <c r="C60" s="4" t="s">
        <v>142</v>
      </c>
      <c r="D60" s="3">
        <v>130</v>
      </c>
      <c r="E60" s="3" t="s">
        <v>29</v>
      </c>
      <c r="F60" s="2">
        <v>94.9</v>
      </c>
      <c r="G60" s="2">
        <f t="shared" si="1"/>
        <v>98.90568004168838</v>
      </c>
      <c r="H60" s="7">
        <v>1500</v>
      </c>
      <c r="I60" s="3">
        <v>100</v>
      </c>
      <c r="J60" s="3" t="s">
        <v>29</v>
      </c>
      <c r="K60" s="2">
        <f>I60/0.9565*72.6/100</f>
        <v>75.90172503920543</v>
      </c>
      <c r="L60" s="3">
        <v>100</v>
      </c>
      <c r="M60" s="3" t="s">
        <v>29</v>
      </c>
      <c r="N60" s="2">
        <f>L60/0.9565*72.6/100</f>
        <v>75.90172503920543</v>
      </c>
      <c r="O60" s="8">
        <v>10345.85</v>
      </c>
      <c r="P60" s="3" t="s">
        <v>29</v>
      </c>
      <c r="Q60" s="8">
        <v>2201.51</v>
      </c>
      <c r="R60" s="3" t="s">
        <v>29</v>
      </c>
      <c r="S60" s="3" t="s">
        <v>42</v>
      </c>
      <c r="T60" s="3">
        <v>6</v>
      </c>
      <c r="U60" s="3" t="s">
        <v>29</v>
      </c>
      <c r="V60" s="2">
        <f>T60/0.9565*72.6/100</f>
        <v>4.5541035023523255</v>
      </c>
      <c r="W60" s="3" t="s">
        <v>32</v>
      </c>
      <c r="X60" s="3" t="s">
        <v>143</v>
      </c>
      <c r="Y60" s="4"/>
    </row>
    <row r="61" spans="1:25" ht="12.75">
      <c r="A61" s="3" t="s">
        <v>134</v>
      </c>
      <c r="B61" s="3">
        <v>1016</v>
      </c>
      <c r="C61" s="4" t="s">
        <v>144</v>
      </c>
      <c r="D61" s="3" t="s">
        <v>35</v>
      </c>
      <c r="E61" s="3" t="s">
        <v>35</v>
      </c>
      <c r="F61" s="2">
        <v>95</v>
      </c>
      <c r="G61" s="2">
        <f t="shared" si="1"/>
        <v>99.00990099009901</v>
      </c>
      <c r="H61" s="3">
        <v>300</v>
      </c>
      <c r="I61" s="3">
        <v>100</v>
      </c>
      <c r="J61" s="3" t="s">
        <v>13</v>
      </c>
      <c r="K61" s="2">
        <f>I61/0.9595</f>
        <v>104.22094841063054</v>
      </c>
      <c r="L61" s="3">
        <v>100</v>
      </c>
      <c r="M61" s="3" t="s">
        <v>13</v>
      </c>
      <c r="N61" s="2">
        <f>L61/0.9595</f>
        <v>104.22094841063054</v>
      </c>
      <c r="O61" s="3" t="s">
        <v>35</v>
      </c>
      <c r="P61" s="3" t="s">
        <v>35</v>
      </c>
      <c r="Q61" s="3">
        <v>676.14</v>
      </c>
      <c r="R61" s="3" t="s">
        <v>13</v>
      </c>
      <c r="S61" s="3" t="s">
        <v>42</v>
      </c>
      <c r="T61" s="3">
        <v>7</v>
      </c>
      <c r="U61" s="3" t="s">
        <v>13</v>
      </c>
      <c r="V61" s="2">
        <f>T61/0.9595</f>
        <v>7.2954663887441376</v>
      </c>
      <c r="W61" s="3" t="s">
        <v>43</v>
      </c>
      <c r="X61" s="3" t="s">
        <v>145</v>
      </c>
      <c r="Y61" s="4"/>
    </row>
    <row r="62" spans="1:25" ht="12.75">
      <c r="A62" s="3" t="s">
        <v>134</v>
      </c>
      <c r="B62" s="3">
        <v>1017</v>
      </c>
      <c r="C62" s="4" t="s">
        <v>146</v>
      </c>
      <c r="D62" s="3" t="s">
        <v>35</v>
      </c>
      <c r="E62" s="3" t="s">
        <v>35</v>
      </c>
      <c r="F62" s="2">
        <v>30</v>
      </c>
      <c r="G62" s="2">
        <f t="shared" si="1"/>
        <v>31.26628452318916</v>
      </c>
      <c r="H62" s="7">
        <v>20000</v>
      </c>
      <c r="I62" s="3">
        <v>50</v>
      </c>
      <c r="J62" s="3" t="s">
        <v>13</v>
      </c>
      <c r="K62" s="2">
        <f>I62/0.9595</f>
        <v>52.11047420531527</v>
      </c>
      <c r="L62" s="3">
        <v>30</v>
      </c>
      <c r="M62" s="3" t="s">
        <v>13</v>
      </c>
      <c r="N62" s="2">
        <f>L62/0.9595</f>
        <v>31.26628452318916</v>
      </c>
      <c r="O62" s="3" t="s">
        <v>35</v>
      </c>
      <c r="P62" s="3" t="s">
        <v>35</v>
      </c>
      <c r="Q62" s="8">
        <v>456.76</v>
      </c>
      <c r="R62" s="3" t="s">
        <v>13</v>
      </c>
      <c r="S62" s="3" t="s">
        <v>42</v>
      </c>
      <c r="T62" s="3">
        <v>4.5</v>
      </c>
      <c r="U62" s="3" t="s">
        <v>38</v>
      </c>
      <c r="V62" s="2">
        <f>T62/100*N62</f>
        <v>1.4069828035435121</v>
      </c>
      <c r="W62" s="3" t="s">
        <v>35</v>
      </c>
      <c r="X62" s="3" t="s">
        <v>98</v>
      </c>
      <c r="Y62" s="4"/>
    </row>
    <row r="63" spans="1:25" ht="12.75">
      <c r="A63" s="3" t="s">
        <v>134</v>
      </c>
      <c r="B63" s="3">
        <v>1018</v>
      </c>
      <c r="C63" s="4" t="s">
        <v>147</v>
      </c>
      <c r="D63" s="3">
        <v>97.5</v>
      </c>
      <c r="E63" s="3" t="s">
        <v>29</v>
      </c>
      <c r="F63" s="2">
        <v>71.17</v>
      </c>
      <c r="G63" s="2">
        <f t="shared" si="1"/>
        <v>74.17404898384575</v>
      </c>
      <c r="H63" s="7">
        <v>1200</v>
      </c>
      <c r="I63" s="3">
        <v>100</v>
      </c>
      <c r="J63" s="3" t="s">
        <v>29</v>
      </c>
      <c r="K63" s="2">
        <f>I63/0.9565*72.6/100</f>
        <v>75.90172503920543</v>
      </c>
      <c r="L63" s="3">
        <v>100</v>
      </c>
      <c r="M63" s="3" t="s">
        <v>29</v>
      </c>
      <c r="N63" s="2">
        <f>L63/0.9565*72.6/100</f>
        <v>75.90172503920543</v>
      </c>
      <c r="O63" s="3" t="s">
        <v>35</v>
      </c>
      <c r="P63" s="3" t="s">
        <v>35</v>
      </c>
      <c r="Q63" s="8">
        <v>308.34</v>
      </c>
      <c r="R63" s="3" t="s">
        <v>29</v>
      </c>
      <c r="S63" s="3" t="s">
        <v>148</v>
      </c>
      <c r="T63" s="3">
        <v>5</v>
      </c>
      <c r="U63" s="3" t="s">
        <v>29</v>
      </c>
      <c r="V63" s="2">
        <f>T63/0.9565*72.6/100</f>
        <v>3.7950862519602713</v>
      </c>
      <c r="W63" s="3" t="s">
        <v>32</v>
      </c>
      <c r="X63" s="3" t="s">
        <v>149</v>
      </c>
      <c r="Y63" s="4"/>
    </row>
    <row r="64" spans="1:25" ht="12.75">
      <c r="A64" s="3" t="s">
        <v>134</v>
      </c>
      <c r="B64" s="3">
        <v>1019</v>
      </c>
      <c r="C64" s="4" t="s">
        <v>150</v>
      </c>
      <c r="D64" s="3" t="s">
        <v>35</v>
      </c>
      <c r="E64" s="3" t="s">
        <v>35</v>
      </c>
      <c r="F64" s="2">
        <v>50.25</v>
      </c>
      <c r="G64" s="2">
        <f t="shared" si="1"/>
        <v>52.37102657634184</v>
      </c>
      <c r="H64" s="7">
        <v>1800</v>
      </c>
      <c r="I64" s="3">
        <v>50</v>
      </c>
      <c r="J64" s="3" t="s">
        <v>13</v>
      </c>
      <c r="K64" s="2">
        <f>I64/0.9595</f>
        <v>52.11047420531527</v>
      </c>
      <c r="L64" s="3">
        <v>50</v>
      </c>
      <c r="M64" s="3" t="s">
        <v>13</v>
      </c>
      <c r="N64" s="2">
        <f>L64/0.9595</f>
        <v>52.11047420531527</v>
      </c>
      <c r="O64" s="8">
        <v>1000</v>
      </c>
      <c r="P64" s="3" t="s">
        <v>13</v>
      </c>
      <c r="Q64" s="8">
        <v>1376.56</v>
      </c>
      <c r="R64" s="3" t="s">
        <v>13</v>
      </c>
      <c r="S64" s="3" t="s">
        <v>42</v>
      </c>
      <c r="T64" s="3">
        <v>2.5</v>
      </c>
      <c r="U64" s="3" t="s">
        <v>13</v>
      </c>
      <c r="V64" s="2">
        <f>T64/0.9595</f>
        <v>2.6055237102657633</v>
      </c>
      <c r="W64" s="3" t="s">
        <v>32</v>
      </c>
      <c r="X64" s="3" t="s">
        <v>151</v>
      </c>
      <c r="Y64" s="4"/>
    </row>
    <row r="65" spans="1:25" ht="12.75">
      <c r="A65" s="3" t="s">
        <v>134</v>
      </c>
      <c r="B65" s="3">
        <v>1020</v>
      </c>
      <c r="C65" s="4" t="s">
        <v>152</v>
      </c>
      <c r="D65" s="3" t="s">
        <v>35</v>
      </c>
      <c r="E65" s="3" t="s">
        <v>35</v>
      </c>
      <c r="F65" s="2">
        <v>53</v>
      </c>
      <c r="G65" s="2">
        <f t="shared" si="1"/>
        <v>55.23710265763418</v>
      </c>
      <c r="H65" s="7">
        <v>6000</v>
      </c>
      <c r="I65" s="3">
        <v>50</v>
      </c>
      <c r="J65" s="3" t="s">
        <v>13</v>
      </c>
      <c r="K65" s="2">
        <f>I65/0.9595</f>
        <v>52.11047420531527</v>
      </c>
      <c r="L65" s="3">
        <v>50</v>
      </c>
      <c r="M65" s="3" t="s">
        <v>13</v>
      </c>
      <c r="N65" s="2">
        <f>L65/0.9595</f>
        <v>52.11047420531527</v>
      </c>
      <c r="O65" s="8" t="s">
        <v>35</v>
      </c>
      <c r="P65" s="3" t="s">
        <v>35</v>
      </c>
      <c r="Q65" s="3" t="s">
        <v>35</v>
      </c>
      <c r="R65" s="3" t="s">
        <v>35</v>
      </c>
      <c r="S65" s="3" t="s">
        <v>35</v>
      </c>
      <c r="T65" s="3">
        <v>2.5</v>
      </c>
      <c r="U65" s="3" t="s">
        <v>13</v>
      </c>
      <c r="V65" s="2">
        <f>T65/0.9595</f>
        <v>2.6055237102657633</v>
      </c>
      <c r="W65" s="3" t="s">
        <v>32</v>
      </c>
      <c r="X65" s="3" t="s">
        <v>153</v>
      </c>
      <c r="Y65" s="4"/>
    </row>
    <row r="66" spans="1:25" ht="12.75">
      <c r="A66" s="3" t="s">
        <v>134</v>
      </c>
      <c r="B66" s="3">
        <v>1021</v>
      </c>
      <c r="C66" s="4" t="s">
        <v>154</v>
      </c>
      <c r="D66" s="3">
        <v>125</v>
      </c>
      <c r="E66" s="3" t="s">
        <v>29</v>
      </c>
      <c r="F66" s="2">
        <v>91.25</v>
      </c>
      <c r="G66" s="2">
        <f t="shared" si="1"/>
        <v>95.10161542470037</v>
      </c>
      <c r="H66" s="7">
        <v>1300</v>
      </c>
      <c r="I66" s="3">
        <v>100</v>
      </c>
      <c r="J66" s="3" t="s">
        <v>29</v>
      </c>
      <c r="K66" s="2">
        <f>I66/0.9565*72.6/100</f>
        <v>75.90172503920543</v>
      </c>
      <c r="L66" s="3">
        <v>100</v>
      </c>
      <c r="M66" s="3" t="s">
        <v>29</v>
      </c>
      <c r="N66" s="2">
        <f>L66/0.9565*72.6/100</f>
        <v>75.90172503920543</v>
      </c>
      <c r="O66" s="3" t="s">
        <v>155</v>
      </c>
      <c r="P66" s="3" t="s">
        <v>29</v>
      </c>
      <c r="Q66" s="8">
        <v>1185.66</v>
      </c>
      <c r="R66" s="3" t="s">
        <v>29</v>
      </c>
      <c r="S66" s="3" t="s">
        <v>156</v>
      </c>
      <c r="T66" s="3">
        <v>8</v>
      </c>
      <c r="U66" s="3" t="s">
        <v>29</v>
      </c>
      <c r="V66" s="2">
        <f>T66/0.9565*72.6/100</f>
        <v>6.072138003136434</v>
      </c>
      <c r="W66" s="3" t="s">
        <v>35</v>
      </c>
      <c r="X66" s="3" t="s">
        <v>157</v>
      </c>
      <c r="Y66" s="4" t="s">
        <v>84</v>
      </c>
    </row>
    <row r="67" spans="1:25" ht="12.75">
      <c r="A67" s="3" t="s">
        <v>134</v>
      </c>
      <c r="B67" s="3">
        <v>1022</v>
      </c>
      <c r="C67" s="4" t="s">
        <v>158</v>
      </c>
      <c r="D67" s="7">
        <v>250</v>
      </c>
      <c r="E67" s="3" t="s">
        <v>29</v>
      </c>
      <c r="F67" s="2">
        <v>182.5</v>
      </c>
      <c r="G67" s="2">
        <f t="shared" si="1"/>
        <v>190.20323084940074</v>
      </c>
      <c r="H67" s="3">
        <v>650</v>
      </c>
      <c r="I67" s="3">
        <v>100</v>
      </c>
      <c r="J67" s="3" t="s">
        <v>29</v>
      </c>
      <c r="K67" s="2">
        <f>I67/0.9565*72.6/100</f>
        <v>75.90172503920543</v>
      </c>
      <c r="L67" s="3">
        <v>100</v>
      </c>
      <c r="M67" s="3" t="s">
        <v>29</v>
      </c>
      <c r="N67" s="2">
        <f>L67/0.9565*72.6/100</f>
        <v>75.90172503920543</v>
      </c>
      <c r="O67" s="3" t="s">
        <v>35</v>
      </c>
      <c r="P67" s="3" t="s">
        <v>35</v>
      </c>
      <c r="Q67" s="8">
        <v>5517.45</v>
      </c>
      <c r="R67" s="3" t="s">
        <v>13</v>
      </c>
      <c r="S67" s="3" t="s">
        <v>42</v>
      </c>
      <c r="T67" s="3">
        <v>0</v>
      </c>
      <c r="U67" s="3" t="s">
        <v>35</v>
      </c>
      <c r="V67" s="2">
        <v>0</v>
      </c>
      <c r="W67" s="3" t="s">
        <v>35</v>
      </c>
      <c r="X67" s="3" t="s">
        <v>35</v>
      </c>
      <c r="Y67" s="4" t="s">
        <v>159</v>
      </c>
    </row>
    <row r="68" spans="1:25" ht="12.75">
      <c r="A68" s="3" t="s">
        <v>134</v>
      </c>
      <c r="B68" s="3">
        <v>1069</v>
      </c>
      <c r="C68" s="4" t="s">
        <v>160</v>
      </c>
      <c r="D68" s="7">
        <v>150</v>
      </c>
      <c r="E68" s="3" t="s">
        <v>29</v>
      </c>
      <c r="F68" s="2">
        <v>109.5</v>
      </c>
      <c r="G68" s="2">
        <f t="shared" si="1"/>
        <v>114.12193850964043</v>
      </c>
      <c r="H68" s="3">
        <v>650</v>
      </c>
      <c r="I68" s="3">
        <v>100</v>
      </c>
      <c r="J68" s="3" t="s">
        <v>29</v>
      </c>
      <c r="K68" s="2">
        <f>I68/0.9565*72.6/100</f>
        <v>75.90172503920543</v>
      </c>
      <c r="L68" s="3">
        <v>100</v>
      </c>
      <c r="M68" s="3" t="s">
        <v>29</v>
      </c>
      <c r="N68" s="2">
        <f>L68/0.9565*72.6/100</f>
        <v>75.90172503920543</v>
      </c>
      <c r="O68" s="3" t="s">
        <v>35</v>
      </c>
      <c r="P68" s="3" t="s">
        <v>35</v>
      </c>
      <c r="Q68" s="3" t="s">
        <v>35</v>
      </c>
      <c r="R68" s="3" t="s">
        <v>35</v>
      </c>
      <c r="S68" s="3" t="s">
        <v>35</v>
      </c>
      <c r="T68" s="3" t="s">
        <v>35</v>
      </c>
      <c r="U68" s="3" t="s">
        <v>35</v>
      </c>
      <c r="V68" s="2" t="s">
        <v>35</v>
      </c>
      <c r="W68" s="3" t="s">
        <v>35</v>
      </c>
      <c r="X68" s="3" t="s">
        <v>35</v>
      </c>
      <c r="Y68" s="4"/>
    </row>
    <row r="69" spans="1:25" ht="12.75">
      <c r="A69" s="3" t="s">
        <v>134</v>
      </c>
      <c r="B69" s="3">
        <v>1023</v>
      </c>
      <c r="C69" s="4" t="s">
        <v>161</v>
      </c>
      <c r="D69" s="3" t="s">
        <v>35</v>
      </c>
      <c r="E69" s="3" t="s">
        <v>35</v>
      </c>
      <c r="F69" s="2">
        <v>70</v>
      </c>
      <c r="G69" s="2">
        <f t="shared" si="1"/>
        <v>72.95466388744137</v>
      </c>
      <c r="H69" s="7">
        <v>1600</v>
      </c>
      <c r="I69" s="3">
        <v>100</v>
      </c>
      <c r="J69" s="3" t="s">
        <v>13</v>
      </c>
      <c r="K69" s="2">
        <f>I69/0.9595</f>
        <v>104.22094841063054</v>
      </c>
      <c r="L69" s="3">
        <v>70</v>
      </c>
      <c r="M69" s="3" t="s">
        <v>13</v>
      </c>
      <c r="N69" s="2">
        <f>L69/0.9595</f>
        <v>72.95466388744137</v>
      </c>
      <c r="O69" s="3" t="s">
        <v>35</v>
      </c>
      <c r="P69" s="3" t="s">
        <v>35</v>
      </c>
      <c r="Q69" s="3" t="s">
        <v>35</v>
      </c>
      <c r="R69" s="3" t="s">
        <v>35</v>
      </c>
      <c r="S69" s="3" t="s">
        <v>35</v>
      </c>
      <c r="T69" s="3" t="s">
        <v>73</v>
      </c>
      <c r="U69" s="3" t="s">
        <v>35</v>
      </c>
      <c r="V69" s="2" t="s">
        <v>35</v>
      </c>
      <c r="W69" s="3" t="s">
        <v>35</v>
      </c>
      <c r="X69" s="3" t="s">
        <v>35</v>
      </c>
      <c r="Y69" s="4"/>
    </row>
    <row r="70" spans="1:25" ht="12.75">
      <c r="A70" s="3" t="s">
        <v>134</v>
      </c>
      <c r="B70" s="3">
        <v>1026</v>
      </c>
      <c r="C70" s="4" t="s">
        <v>162</v>
      </c>
      <c r="D70" s="3" t="s">
        <v>35</v>
      </c>
      <c r="E70" s="3" t="s">
        <v>35</v>
      </c>
      <c r="F70" s="2">
        <v>50</v>
      </c>
      <c r="G70" s="2">
        <f t="shared" si="1"/>
        <v>52.11047420531527</v>
      </c>
      <c r="H70" s="3">
        <v>500</v>
      </c>
      <c r="I70" s="3">
        <v>50</v>
      </c>
      <c r="J70" s="3" t="s">
        <v>13</v>
      </c>
      <c r="K70" s="2">
        <f>I70/0.9595</f>
        <v>52.11047420531527</v>
      </c>
      <c r="L70" s="3">
        <v>50</v>
      </c>
      <c r="M70" s="3" t="s">
        <v>13</v>
      </c>
      <c r="N70" s="2">
        <f>L70/0.9595</f>
        <v>52.11047420531527</v>
      </c>
      <c r="O70" s="3" t="s">
        <v>35</v>
      </c>
      <c r="P70" s="3" t="s">
        <v>35</v>
      </c>
      <c r="Q70" s="3" t="s">
        <v>35</v>
      </c>
      <c r="R70" s="3" t="s">
        <v>35</v>
      </c>
      <c r="S70" s="3" t="s">
        <v>35</v>
      </c>
      <c r="T70" s="3">
        <v>7.5</v>
      </c>
      <c r="U70" s="3" t="s">
        <v>38</v>
      </c>
      <c r="V70" s="2">
        <f>T70/100*N70</f>
        <v>3.908285565398645</v>
      </c>
      <c r="W70" s="3" t="s">
        <v>35</v>
      </c>
      <c r="X70" s="3" t="s">
        <v>163</v>
      </c>
      <c r="Y70" s="4" t="s">
        <v>84</v>
      </c>
    </row>
    <row r="71" spans="1:25" ht="12.75">
      <c r="A71" s="3" t="s">
        <v>134</v>
      </c>
      <c r="B71" s="3">
        <v>1027</v>
      </c>
      <c r="C71" s="4" t="s">
        <v>164</v>
      </c>
      <c r="D71" s="3" t="s">
        <v>35</v>
      </c>
      <c r="E71" s="3" t="s">
        <v>35</v>
      </c>
      <c r="F71" s="2">
        <v>32</v>
      </c>
      <c r="G71" s="2">
        <f t="shared" si="1"/>
        <v>33.350703491401774</v>
      </c>
      <c r="H71" s="7">
        <v>1500</v>
      </c>
      <c r="I71" s="3">
        <v>50</v>
      </c>
      <c r="J71" s="3" t="s">
        <v>13</v>
      </c>
      <c r="K71" s="2">
        <f>I71/0.9595</f>
        <v>52.11047420531527</v>
      </c>
      <c r="L71" s="3">
        <v>30</v>
      </c>
      <c r="M71" s="3" t="s">
        <v>13</v>
      </c>
      <c r="N71" s="2">
        <f>L71/0.9595</f>
        <v>31.26628452318916</v>
      </c>
      <c r="O71" s="3" t="s">
        <v>35</v>
      </c>
      <c r="P71" s="3" t="s">
        <v>35</v>
      </c>
      <c r="Q71" s="3" t="s">
        <v>35</v>
      </c>
      <c r="R71" s="3" t="s">
        <v>35</v>
      </c>
      <c r="S71" s="3" t="s">
        <v>35</v>
      </c>
      <c r="T71" s="3">
        <v>7.5</v>
      </c>
      <c r="U71" s="3" t="s">
        <v>38</v>
      </c>
      <c r="V71" s="2">
        <f>T71/100*N71</f>
        <v>2.344971339239187</v>
      </c>
      <c r="W71" s="3" t="s">
        <v>35</v>
      </c>
      <c r="X71" s="3" t="s">
        <v>163</v>
      </c>
      <c r="Y71" s="4"/>
    </row>
    <row r="72" spans="1:25" ht="12.75">
      <c r="A72" s="3" t="s">
        <v>134</v>
      </c>
      <c r="B72" s="3">
        <v>1028</v>
      </c>
      <c r="C72" s="4" t="s">
        <v>165</v>
      </c>
      <c r="D72" s="3" t="s">
        <v>35</v>
      </c>
      <c r="E72" s="3" t="s">
        <v>35</v>
      </c>
      <c r="F72" s="2">
        <v>115</v>
      </c>
      <c r="G72" s="2">
        <f t="shared" si="1"/>
        <v>119.85409067222511</v>
      </c>
      <c r="H72" s="3">
        <v>360</v>
      </c>
      <c r="I72" s="3">
        <v>100</v>
      </c>
      <c r="J72" s="3" t="s">
        <v>13</v>
      </c>
      <c r="K72" s="2">
        <f>I72/0.9595</f>
        <v>104.22094841063054</v>
      </c>
      <c r="L72" s="3">
        <v>100</v>
      </c>
      <c r="M72" s="3" t="s">
        <v>13</v>
      </c>
      <c r="N72" s="2">
        <f>L72/0.9595</f>
        <v>104.22094841063054</v>
      </c>
      <c r="O72" s="3" t="s">
        <v>35</v>
      </c>
      <c r="P72" s="3" t="s">
        <v>35</v>
      </c>
      <c r="Q72" s="3" t="s">
        <v>35</v>
      </c>
      <c r="R72" s="3" t="s">
        <v>35</v>
      </c>
      <c r="S72" s="3" t="s">
        <v>35</v>
      </c>
      <c r="T72" s="3" t="s">
        <v>73</v>
      </c>
      <c r="U72" s="3" t="s">
        <v>35</v>
      </c>
      <c r="V72" s="2" t="s">
        <v>35</v>
      </c>
      <c r="W72" s="3" t="s">
        <v>35</v>
      </c>
      <c r="X72" s="3" t="s">
        <v>35</v>
      </c>
      <c r="Y72" s="4"/>
    </row>
  </sheetData>
  <mergeCells count="5">
    <mergeCell ref="T3:X3"/>
    <mergeCell ref="D3:E3"/>
    <mergeCell ref="I3:K3"/>
    <mergeCell ref="L3:N3"/>
    <mergeCell ref="O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2003-10-22T14:25:04Z</dcterms:created>
  <dcterms:modified xsi:type="dcterms:W3CDTF">2003-10-22T14:25:19Z</dcterms:modified>
  <cp:category/>
  <cp:version/>
  <cp:contentType/>
  <cp:contentStatus/>
</cp:coreProperties>
</file>