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<sst xmlns="http://schemas.openxmlformats.org/spreadsheetml/2006/main" count="1501" uniqueCount="197">
  <si>
    <t>Stock quotes for 12/31/1898</t>
  </si>
  <si>
    <t>Sector</t>
  </si>
  <si>
    <t>Unique No</t>
  </si>
  <si>
    <t>Shares</t>
  </si>
  <si>
    <t>Cash quotations</t>
  </si>
  <si>
    <t>Cash Quotations</t>
  </si>
  <si>
    <t xml:space="preserve">Cash Quotations </t>
  </si>
  <si>
    <t>No</t>
  </si>
  <si>
    <t>Par Value</t>
  </si>
  <si>
    <t>Paid up Value</t>
  </si>
  <si>
    <t>Position Per Last Report</t>
  </si>
  <si>
    <t>Last Dividend, &amp;c.</t>
  </si>
  <si>
    <t>Average dividends for 3 years</t>
  </si>
  <si>
    <t>Notes</t>
  </si>
  <si>
    <t>Closing</t>
  </si>
  <si>
    <t>Currency</t>
  </si>
  <si>
    <t>Taels</t>
  </si>
  <si>
    <t>US$</t>
  </si>
  <si>
    <t>Value</t>
  </si>
  <si>
    <t>Value in US$</t>
  </si>
  <si>
    <t xml:space="preserve">Paid up </t>
  </si>
  <si>
    <t>Normal Reserve</t>
  </si>
  <si>
    <t>Insurance Fund</t>
  </si>
  <si>
    <t>Depreciation Fund</t>
  </si>
  <si>
    <t>Reserve against exchange and investment fluctuations</t>
  </si>
  <si>
    <t>At Working Account</t>
  </si>
  <si>
    <t>Date</t>
  </si>
  <si>
    <t>To Shareholders</t>
  </si>
  <si>
    <t>Paid in form of?</t>
  </si>
  <si>
    <t>Annually/Semi/Quarterly/Interim/Last</t>
  </si>
  <si>
    <t>When paid or due</t>
  </si>
  <si>
    <t>Dividends</t>
  </si>
  <si>
    <t>Return on investment on av of 3 yrs' dividends (%)</t>
  </si>
  <si>
    <t>Bank</t>
  </si>
  <si>
    <t>Hongkong &amp; Shanghai Banking Corporation</t>
  </si>
  <si>
    <t>$</t>
  </si>
  <si>
    <t>N.A</t>
  </si>
  <si>
    <t>06/30/1898</t>
  </si>
  <si>
    <t>Sterling Pounds</t>
  </si>
  <si>
    <t>Semi</t>
  </si>
  <si>
    <t>08/15/1898</t>
  </si>
  <si>
    <t>Bank of China, Japan &amp; Straits , Ld (ordinary shares)</t>
  </si>
  <si>
    <t>149,481.16.3</t>
  </si>
  <si>
    <t>12/31/1897</t>
  </si>
  <si>
    <t>(change in capitalization structure)</t>
  </si>
  <si>
    <t>Bank of China, Japan &amp; Straits, Ld (deferred shares)</t>
  </si>
  <si>
    <t>National Bank of China, Ld. A</t>
  </si>
  <si>
    <t>Annually</t>
  </si>
  <si>
    <t>03/01/1897</t>
  </si>
  <si>
    <t>National Bank of China, Ld. B</t>
  </si>
  <si>
    <t>(closing quotation stated nominal)</t>
  </si>
  <si>
    <t>National Bank of China, Ld. Founders'</t>
  </si>
  <si>
    <t>Shipping</t>
  </si>
  <si>
    <t>Indo-China Steam Nav. Co.</t>
  </si>
  <si>
    <t>109,283.4.4</t>
  </si>
  <si>
    <t>1,370.7.0</t>
  </si>
  <si>
    <t>07/12/1898</t>
  </si>
  <si>
    <t>China Shippers' Mutual S.N.Co. (preference shares 1)</t>
  </si>
  <si>
    <t>17,386.1.0</t>
  </si>
  <si>
    <t>123,769.17.0</t>
  </si>
  <si>
    <t>1,305.16.11</t>
  </si>
  <si>
    <t>%</t>
  </si>
  <si>
    <t>03/31/1898</t>
  </si>
  <si>
    <t>China Shippers' Mutual S.N.Co. (ordinary shares 1)</t>
  </si>
  <si>
    <t>China Shippers' Mutual S.N.Co. (ordinary shares 2)</t>
  </si>
  <si>
    <t>126,769.17.0</t>
  </si>
  <si>
    <t>Hongkong, Canton &amp; M'cao S.B.Co</t>
  </si>
  <si>
    <t>08/02/1898</t>
  </si>
  <si>
    <t>Douglas Steamship Co. Ld</t>
  </si>
  <si>
    <t>09/27/1897</t>
  </si>
  <si>
    <t>Docks, Wharves and Godowns</t>
  </si>
  <si>
    <t>Boyd &amp; Co., Limited (ordinary)</t>
  </si>
  <si>
    <t>04/30/1898</t>
  </si>
  <si>
    <t>06/29/1898</t>
  </si>
  <si>
    <t>Boyd &amp; Co., Limited (Founders')</t>
  </si>
  <si>
    <t>S.C. Farnham &amp; Co., Ld</t>
  </si>
  <si>
    <t>09/16/1898</t>
  </si>
  <si>
    <t>Hongkong &amp; W'pao Dock Co. Ld</t>
  </si>
  <si>
    <t>08/23/1898</t>
  </si>
  <si>
    <t>S'hai E.S. &amp; Dock Co., Ld (ordinary shares)</t>
  </si>
  <si>
    <t>S'hai E.S. &amp; Dock Co., Ld (Founders shares)</t>
  </si>
  <si>
    <t>Shanghai &amp; H'kew Wharf Co.</t>
  </si>
  <si>
    <t>Interim</t>
  </si>
  <si>
    <t>08/16/1898</t>
  </si>
  <si>
    <t>Hongkong &amp; Kowloon Wharf and Godown Co., Limited</t>
  </si>
  <si>
    <t>08/01/1898</t>
  </si>
  <si>
    <t>Insurance (Marine)</t>
  </si>
  <si>
    <t>Union In. Society of Canton Limited</t>
  </si>
  <si>
    <t>10/21/1898</t>
  </si>
  <si>
    <t>China Traders' Insurance Co.,Limited</t>
  </si>
  <si>
    <t>10/11/1898</t>
  </si>
  <si>
    <t>North-China Ins. Co., Ld</t>
  </si>
  <si>
    <t>04/29/1898</t>
  </si>
  <si>
    <t>Yangtsze Insurance Association</t>
  </si>
  <si>
    <t xml:space="preserve">Last </t>
  </si>
  <si>
    <t>04/23/1898</t>
  </si>
  <si>
    <t>Canton Insurance Office</t>
  </si>
  <si>
    <t>10/26/1898</t>
  </si>
  <si>
    <t>Straits Insurance Co., Limited</t>
  </si>
  <si>
    <t>03/27/1896</t>
  </si>
  <si>
    <t>Insurance (Fire)</t>
  </si>
  <si>
    <t>Hongkong Fire In. Co.,Limited</t>
  </si>
  <si>
    <t>02/28/1898</t>
  </si>
  <si>
    <t>China Fire In. Co.,Limited</t>
  </si>
  <si>
    <t>Mining</t>
  </si>
  <si>
    <t xml:space="preserve">Sheridan Con. M. &amp; M. Co.,Ld </t>
  </si>
  <si>
    <t>Punjom Mining &amp; Trading Co. Ld</t>
  </si>
  <si>
    <t>First Year</t>
  </si>
  <si>
    <t>(why first year? Is it becoz of different capitalization structure?)</t>
  </si>
  <si>
    <t>Punjom Mining &amp; Trading Co. Ld (preference shares)</t>
  </si>
  <si>
    <t>(why first year? )</t>
  </si>
  <si>
    <t>Jelebu Mining &amp; Trading Co Ld</t>
  </si>
  <si>
    <t>10/15/1894</t>
  </si>
  <si>
    <t>Raub A'lian Gold Min. Co. Ld</t>
  </si>
  <si>
    <t>0.14.10</t>
  </si>
  <si>
    <t>2,361.17.11</t>
  </si>
  <si>
    <t>03/31/1897</t>
  </si>
  <si>
    <t>Last</t>
  </si>
  <si>
    <t>12/12/1898</t>
  </si>
  <si>
    <t>(change in paid-up)</t>
  </si>
  <si>
    <t>Tugs &amp; Cargo Boats</t>
  </si>
  <si>
    <t>Shanghai Tug Boat Co., Ld</t>
  </si>
  <si>
    <t>12/15/1898</t>
  </si>
  <si>
    <t>Taku Tug and Lighter Co</t>
  </si>
  <si>
    <t>T.Taels</t>
  </si>
  <si>
    <t>08/1898</t>
  </si>
  <si>
    <t>(does not state exactly which date in august the dividends are paid)</t>
  </si>
  <si>
    <t>Shanghai Cargo Boat Co.</t>
  </si>
  <si>
    <t>08/05/1898</t>
  </si>
  <si>
    <t>Co-operative Cargo Boat Co.</t>
  </si>
  <si>
    <t>Sugar Companies</t>
  </si>
  <si>
    <t>Perak Sugar Cultivation Co., Ld</t>
  </si>
  <si>
    <t>08/31/1898</t>
  </si>
  <si>
    <t>11/17/1898</t>
  </si>
  <si>
    <t>China Sugar Refining Co. Ld</t>
  </si>
  <si>
    <t>08/26/1898</t>
  </si>
  <si>
    <t>Luzon Sugar Refining Co. Ld</t>
  </si>
  <si>
    <t>03/23/1898</t>
  </si>
  <si>
    <t>Lands</t>
  </si>
  <si>
    <t>Shanghai Land Investment Co., Ld</t>
  </si>
  <si>
    <t>07/18/1898</t>
  </si>
  <si>
    <t>Hongkong Land Invest. &amp; A.Co., Ld</t>
  </si>
  <si>
    <t>07/25/1898</t>
  </si>
  <si>
    <t>Kowloon Land &amp; Building Co. Ld</t>
  </si>
  <si>
    <t>01/27/1898</t>
  </si>
  <si>
    <t>Humphreys Estate &amp; F.Co.Ld</t>
  </si>
  <si>
    <t>03/05/1898</t>
  </si>
  <si>
    <t>Industrial</t>
  </si>
  <si>
    <t>Shanghai Gas Co.</t>
  </si>
  <si>
    <t>07/16/1898</t>
  </si>
  <si>
    <t>Major Brothers, Limited</t>
  </si>
  <si>
    <t>Ewo Cotton Sp. &amp; W. Co., Ld</t>
  </si>
  <si>
    <t>N,A</t>
  </si>
  <si>
    <t>10/31/1898</t>
  </si>
  <si>
    <t>11/24/1897</t>
  </si>
  <si>
    <t>International Cotton Man. Co. Ld</t>
  </si>
  <si>
    <t>09/30/1898</t>
  </si>
  <si>
    <t>11/08/1897</t>
  </si>
  <si>
    <t>Laou-kung-mow Cotton Spinning and Weaving Co., Ld</t>
  </si>
  <si>
    <t>Soy Chee Cotton Spin. Co. Ld</t>
  </si>
  <si>
    <t>02/01/1898</t>
  </si>
  <si>
    <t>Yah Loong Cotton Spin Co. Ld</t>
  </si>
  <si>
    <t>07/31/1898</t>
  </si>
  <si>
    <t>Shanghai Ice Co.</t>
  </si>
  <si>
    <t>10/31/1897</t>
  </si>
  <si>
    <t>01/20/1897</t>
  </si>
  <si>
    <t>Shanghai Ice, Cold Storage &amp; Refrigeration Co., Ltd</t>
  </si>
  <si>
    <t>Shanghai Rice Mill Co. Ld</t>
  </si>
  <si>
    <t>02/7/1898</t>
  </si>
  <si>
    <t>(does not state whether dividends are paid annually, semi or quarterly)</t>
  </si>
  <si>
    <t>China Flour Mill Co., Ld</t>
  </si>
  <si>
    <t>American Cigarette Co., Ld</t>
  </si>
  <si>
    <t>(working acct cum the new issue)</t>
  </si>
  <si>
    <t>H'kong Cotton S.W. &amp; D.Co., Ld.</t>
  </si>
  <si>
    <t>Shanghai Feather Cleaning Company</t>
  </si>
  <si>
    <t>Miscellaneous</t>
  </si>
  <si>
    <t>Shanghai Waterworks Co.,Ld.</t>
  </si>
  <si>
    <t>07/26/1898</t>
  </si>
  <si>
    <t>Tienstin Waterworks Co., Ld</t>
  </si>
  <si>
    <t>Shanghai-Sumatra Tobacco Co.</t>
  </si>
  <si>
    <t>12/23/1898</t>
  </si>
  <si>
    <t>Shanghai-Lankat Tobacco Co., Ld</t>
  </si>
  <si>
    <t>Shanghai-Lankat Tobacco Co., Ld (new issue)</t>
  </si>
  <si>
    <t>(no of shares change, paid-up increase, closing quotation cum the right to the new issue at par)</t>
  </si>
  <si>
    <t>Shanghai House Bazzar Co., Ld</t>
  </si>
  <si>
    <t>J. Llewellyn &amp; Co., Ld</t>
  </si>
  <si>
    <t>06/01/1898</t>
  </si>
  <si>
    <t xml:space="preserve">Hall &amp; Holtz Ld </t>
  </si>
  <si>
    <t>11/09/1898</t>
  </si>
  <si>
    <t>A.S. Watson &amp; Co., Ld</t>
  </si>
  <si>
    <t>11/28/1898</t>
  </si>
  <si>
    <t>Bell's Asbestos Eastern Agency, Ld</t>
  </si>
  <si>
    <t>135.13.10</t>
  </si>
  <si>
    <t>12/31/1896</t>
  </si>
  <si>
    <t>Hongkong Electric Co. Ld</t>
  </si>
  <si>
    <t>07/09/1898</t>
  </si>
  <si>
    <t>Central Stores, 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</si>
</sst>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7.00390625" style="0" bestFit="1" customWidth="1"/>
    <col min="3" max="3" width="46.8515625" style="0" bestFit="1" customWidth="1"/>
    <col min="5" max="5" width="14.28125" style="0" bestFit="1" customWidth="1"/>
    <col min="6" max="6" width="15.00390625" style="1" bestFit="1" customWidth="1"/>
    <col min="7" max="7" width="15.57421875" style="2" bestFit="1" customWidth="1"/>
    <col min="10" max="10" width="14.28125" style="0" bestFit="1" customWidth="1"/>
    <col min="11" max="11" width="14.28125" style="1" customWidth="1"/>
    <col min="13" max="13" width="14.28125" style="0" bestFit="1" customWidth="1"/>
    <col min="14" max="14" width="14.28125" style="0" customWidth="1"/>
    <col min="15" max="15" width="14.140625" style="0" bestFit="1" customWidth="1"/>
    <col min="17" max="17" width="13.8515625" style="0" bestFit="1" customWidth="1"/>
    <col min="18" max="18" width="14.28125" style="0" bestFit="1" customWidth="1"/>
    <col min="19" max="19" width="16.140625" style="0" bestFit="1" customWidth="1"/>
    <col min="20" max="20" width="14.28125" style="0" bestFit="1" customWidth="1"/>
    <col min="21" max="21" width="47.00390625" style="0" bestFit="1" customWidth="1"/>
    <col min="23" max="23" width="18.00390625" style="0" bestFit="1" customWidth="1"/>
    <col min="24" max="24" width="14.28125" style="0" bestFit="1" customWidth="1"/>
    <col min="25" max="25" width="10.140625" style="0" bestFit="1" customWidth="1"/>
    <col min="26" max="26" width="14.57421875" style="0" bestFit="1" customWidth="1"/>
    <col min="27" max="27" width="14.28125" style="0" bestFit="1" customWidth="1"/>
    <col min="28" max="28" width="14.28125" style="1" customWidth="1"/>
    <col min="29" max="29" width="32.140625" style="0" bestFit="1" customWidth="1"/>
    <col min="30" max="30" width="15.7109375" style="0" bestFit="1" customWidth="1"/>
    <col min="34" max="34" width="43.00390625" style="0" bestFit="1" customWidth="1"/>
    <col min="35" max="35" width="58.140625" style="3" bestFit="1" customWidth="1"/>
  </cols>
  <sheetData>
    <row r="1" ht="12.75">
      <c r="A1" t="s">
        <v>0</v>
      </c>
    </row>
    <row r="3" spans="1:35" ht="12.75">
      <c r="A3" s="4" t="s">
        <v>1</v>
      </c>
      <c r="B3" s="4" t="s">
        <v>2</v>
      </c>
      <c r="C3" s="3" t="s">
        <v>3</v>
      </c>
      <c r="D3" s="5" t="s">
        <v>4</v>
      </c>
      <c r="E3" s="5"/>
      <c r="F3" s="2" t="s">
        <v>5</v>
      </c>
      <c r="G3" s="2" t="s">
        <v>6</v>
      </c>
      <c r="H3" s="4" t="s">
        <v>7</v>
      </c>
      <c r="I3" s="5" t="s">
        <v>8</v>
      </c>
      <c r="J3" s="5"/>
      <c r="K3" s="5"/>
      <c r="L3" s="5" t="s">
        <v>9</v>
      </c>
      <c r="M3" s="5"/>
      <c r="N3" s="5"/>
      <c r="O3" s="5" t="s">
        <v>10</v>
      </c>
      <c r="P3" s="5"/>
      <c r="Q3" s="5"/>
      <c r="R3" s="5"/>
      <c r="S3" s="5"/>
      <c r="T3" s="5"/>
      <c r="U3" s="5"/>
      <c r="V3" s="5"/>
      <c r="W3" s="5"/>
      <c r="X3" s="5"/>
      <c r="Y3" s="5"/>
      <c r="Z3" s="5" t="s">
        <v>11</v>
      </c>
      <c r="AA3" s="5"/>
      <c r="AB3" s="5"/>
      <c r="AC3" s="5"/>
      <c r="AD3" s="5"/>
      <c r="AE3" s="5" t="s">
        <v>12</v>
      </c>
      <c r="AF3" s="5"/>
      <c r="AG3" s="5"/>
      <c r="AH3" s="4"/>
      <c r="AI3" s="3" t="s">
        <v>13</v>
      </c>
    </row>
    <row r="4" spans="1:34" ht="12.75">
      <c r="A4" s="4"/>
      <c r="B4" s="4"/>
      <c r="C4" s="3"/>
      <c r="D4" s="4" t="s">
        <v>14</v>
      </c>
      <c r="E4" s="4" t="s">
        <v>15</v>
      </c>
      <c r="F4" s="2" t="s">
        <v>16</v>
      </c>
      <c r="G4" s="2" t="s">
        <v>17</v>
      </c>
      <c r="H4" s="4"/>
      <c r="I4" s="4" t="s">
        <v>18</v>
      </c>
      <c r="J4" s="4" t="s">
        <v>15</v>
      </c>
      <c r="K4" s="2" t="s">
        <v>19</v>
      </c>
      <c r="L4" s="4" t="s">
        <v>20</v>
      </c>
      <c r="M4" s="4" t="s">
        <v>15</v>
      </c>
      <c r="N4" s="2" t="s">
        <v>19</v>
      </c>
      <c r="O4" s="4" t="s">
        <v>21</v>
      </c>
      <c r="P4" s="4" t="s">
        <v>15</v>
      </c>
      <c r="Q4" s="4" t="s">
        <v>22</v>
      </c>
      <c r="R4" s="4" t="s">
        <v>15</v>
      </c>
      <c r="S4" s="4" t="s">
        <v>23</v>
      </c>
      <c r="T4" s="4" t="s">
        <v>15</v>
      </c>
      <c r="U4" s="4" t="s">
        <v>24</v>
      </c>
      <c r="V4" s="4" t="s">
        <v>15</v>
      </c>
      <c r="W4" s="4" t="s">
        <v>25</v>
      </c>
      <c r="X4" s="4" t="s">
        <v>15</v>
      </c>
      <c r="Y4" s="4" t="s">
        <v>26</v>
      </c>
      <c r="Z4" s="4" t="s">
        <v>27</v>
      </c>
      <c r="AA4" s="4" t="s">
        <v>28</v>
      </c>
      <c r="AB4" s="2" t="s">
        <v>19</v>
      </c>
      <c r="AC4" s="4" t="s">
        <v>29</v>
      </c>
      <c r="AD4" s="4" t="s">
        <v>30</v>
      </c>
      <c r="AE4" s="4" t="s">
        <v>31</v>
      </c>
      <c r="AF4" s="4" t="s">
        <v>18</v>
      </c>
      <c r="AG4" s="4" t="s">
        <v>19</v>
      </c>
      <c r="AH4" s="4" t="s">
        <v>32</v>
      </c>
    </row>
    <row r="5" spans="1:34" ht="12.75">
      <c r="A5" s="4" t="s">
        <v>33</v>
      </c>
      <c r="B5" s="4">
        <v>106</v>
      </c>
      <c r="C5" s="6" t="s">
        <v>34</v>
      </c>
      <c r="D5" s="4">
        <v>428.12</v>
      </c>
      <c r="E5" s="4" t="s">
        <v>35</v>
      </c>
      <c r="F5" s="2">
        <v>312.23</v>
      </c>
      <c r="G5" s="2">
        <f>F5/1.5153</f>
        <v>206.05160694251964</v>
      </c>
      <c r="H5" s="7">
        <v>80000</v>
      </c>
      <c r="I5" s="4">
        <v>125</v>
      </c>
      <c r="J5" s="4" t="s">
        <v>35</v>
      </c>
      <c r="K5" s="2">
        <f>I5/1.5153*73/100</f>
        <v>60.21909852834422</v>
      </c>
      <c r="L5" s="4">
        <v>125</v>
      </c>
      <c r="M5" s="4" t="s">
        <v>35</v>
      </c>
      <c r="N5" s="2">
        <f>L5/$D$16*$G$16</f>
        <v>60.219098528344226</v>
      </c>
      <c r="O5" s="8">
        <v>9000000</v>
      </c>
      <c r="P5" s="4" t="s">
        <v>35</v>
      </c>
      <c r="Q5" s="8" t="s">
        <v>36</v>
      </c>
      <c r="R5" s="8" t="s">
        <v>36</v>
      </c>
      <c r="S5" s="8" t="s">
        <v>36</v>
      </c>
      <c r="T5" s="8" t="s">
        <v>36</v>
      </c>
      <c r="U5" s="8" t="s">
        <v>36</v>
      </c>
      <c r="V5" s="4" t="s">
        <v>36</v>
      </c>
      <c r="W5" s="8">
        <v>376916.76</v>
      </c>
      <c r="X5" s="4" t="s">
        <v>35</v>
      </c>
      <c r="Y5" s="4" t="s">
        <v>37</v>
      </c>
      <c r="Z5" s="4">
        <v>1.25</v>
      </c>
      <c r="AA5" t="s">
        <v>38</v>
      </c>
      <c r="AB5" s="2">
        <f>Z5/$D$6*$G$6</f>
        <v>6.021909852834422</v>
      </c>
      <c r="AC5" s="4" t="s">
        <v>39</v>
      </c>
      <c r="AD5" s="4" t="s">
        <v>40</v>
      </c>
      <c r="AE5" s="4">
        <v>24.41</v>
      </c>
      <c r="AF5" s="4" t="s">
        <v>35</v>
      </c>
      <c r="AG5" s="2">
        <f>AE5/1.5153*73/100</f>
        <v>11.75958556061506</v>
      </c>
      <c r="AH5" s="4">
        <v>5.7</v>
      </c>
    </row>
    <row r="6" spans="1:35" ht="12.75">
      <c r="A6" s="4" t="s">
        <v>33</v>
      </c>
      <c r="B6" s="4">
        <v>110</v>
      </c>
      <c r="C6" s="6" t="s">
        <v>41</v>
      </c>
      <c r="D6" s="4">
        <v>1</v>
      </c>
      <c r="E6" s="4" t="s">
        <v>38</v>
      </c>
      <c r="F6" s="2">
        <v>7.3</v>
      </c>
      <c r="G6" s="2">
        <f aca="true" t="shared" si="0" ref="G6:G69">F6/1.5153</f>
        <v>4.817527882267537</v>
      </c>
      <c r="H6" s="7">
        <v>106701</v>
      </c>
      <c r="I6" s="4">
        <v>8</v>
      </c>
      <c r="J6" s="4" t="s">
        <v>38</v>
      </c>
      <c r="K6" s="2">
        <f>I6/$D$6*$G$6</f>
        <v>38.5402230581403</v>
      </c>
      <c r="L6" s="4">
        <v>4</v>
      </c>
      <c r="M6" s="4" t="s">
        <v>38</v>
      </c>
      <c r="N6" s="2">
        <f>L6/$D$6*$G$6</f>
        <v>19.27011152907015</v>
      </c>
      <c r="O6" s="7" t="s">
        <v>36</v>
      </c>
      <c r="P6" s="4" t="s">
        <v>36</v>
      </c>
      <c r="Q6" s="7" t="s">
        <v>36</v>
      </c>
      <c r="R6" s="7" t="s">
        <v>36</v>
      </c>
      <c r="S6" s="7" t="s">
        <v>36</v>
      </c>
      <c r="T6" s="7" t="s">
        <v>36</v>
      </c>
      <c r="U6" s="7" t="s">
        <v>36</v>
      </c>
      <c r="V6" s="4" t="s">
        <v>36</v>
      </c>
      <c r="W6" s="4" t="s">
        <v>42</v>
      </c>
      <c r="X6" s="4" t="s">
        <v>38</v>
      </c>
      <c r="Y6" s="4" t="s">
        <v>43</v>
      </c>
      <c r="Z6" s="4">
        <v>0</v>
      </c>
      <c r="AA6" s="4" t="s">
        <v>36</v>
      </c>
      <c r="AB6" s="2">
        <v>0</v>
      </c>
      <c r="AC6" s="4" t="s">
        <v>36</v>
      </c>
      <c r="AD6" s="4" t="s">
        <v>36</v>
      </c>
      <c r="AE6" s="4" t="s">
        <v>36</v>
      </c>
      <c r="AF6" s="4" t="s">
        <v>36</v>
      </c>
      <c r="AG6" s="4" t="s">
        <v>36</v>
      </c>
      <c r="AH6" s="4" t="s">
        <v>36</v>
      </c>
      <c r="AI6" s="3" t="s">
        <v>44</v>
      </c>
    </row>
    <row r="7" spans="1:35" ht="12.75">
      <c r="A7" s="4" t="s">
        <v>33</v>
      </c>
      <c r="B7" s="4">
        <v>112</v>
      </c>
      <c r="C7" s="6" t="s">
        <v>45</v>
      </c>
      <c r="D7" s="4">
        <v>5.5</v>
      </c>
      <c r="E7" s="4" t="s">
        <v>38</v>
      </c>
      <c r="F7" s="2">
        <f>105/20*7.3</f>
        <v>38.324999999999996</v>
      </c>
      <c r="G7" s="2">
        <f t="shared" si="0"/>
        <v>25.29202138190457</v>
      </c>
      <c r="H7" s="7">
        <v>1105</v>
      </c>
      <c r="I7" s="4">
        <v>1</v>
      </c>
      <c r="J7" s="4" t="s">
        <v>38</v>
      </c>
      <c r="K7" s="2">
        <f>I7/$D$6*$G$6</f>
        <v>4.817527882267537</v>
      </c>
      <c r="L7" s="4">
        <v>1</v>
      </c>
      <c r="M7" s="4" t="s">
        <v>38</v>
      </c>
      <c r="N7" s="2">
        <f>L7/$D$6*$G$6</f>
        <v>4.817527882267537</v>
      </c>
      <c r="O7" s="4" t="s">
        <v>36</v>
      </c>
      <c r="P7" s="4" t="s">
        <v>36</v>
      </c>
      <c r="Q7" s="4" t="s">
        <v>36</v>
      </c>
      <c r="R7" s="4" t="s">
        <v>36</v>
      </c>
      <c r="S7" s="4" t="s">
        <v>36</v>
      </c>
      <c r="T7" s="4" t="s">
        <v>36</v>
      </c>
      <c r="U7" s="4" t="s">
        <v>36</v>
      </c>
      <c r="V7" s="4" t="s">
        <v>36</v>
      </c>
      <c r="W7" s="4" t="s">
        <v>36</v>
      </c>
      <c r="X7" s="4" t="s">
        <v>36</v>
      </c>
      <c r="Y7" s="4" t="s">
        <v>36</v>
      </c>
      <c r="Z7" s="4">
        <v>0</v>
      </c>
      <c r="AA7" s="4" t="s">
        <v>36</v>
      </c>
      <c r="AB7" s="2">
        <v>0</v>
      </c>
      <c r="AC7" s="4" t="s">
        <v>36</v>
      </c>
      <c r="AD7" s="4" t="s">
        <v>36</v>
      </c>
      <c r="AE7" s="4" t="s">
        <v>36</v>
      </c>
      <c r="AF7" s="4" t="s">
        <v>36</v>
      </c>
      <c r="AG7" s="4" t="s">
        <v>36</v>
      </c>
      <c r="AH7" s="4" t="s">
        <v>36</v>
      </c>
      <c r="AI7" s="3" t="s">
        <v>44</v>
      </c>
    </row>
    <row r="8" spans="1:34" ht="12.75">
      <c r="A8" s="4" t="s">
        <v>33</v>
      </c>
      <c r="B8" s="4">
        <v>113</v>
      </c>
      <c r="C8" s="6" t="s">
        <v>46</v>
      </c>
      <c r="D8" s="4">
        <v>17</v>
      </c>
      <c r="E8" s="4" t="s">
        <v>35</v>
      </c>
      <c r="F8" s="2">
        <v>12.41</v>
      </c>
      <c r="G8" s="2">
        <f t="shared" si="0"/>
        <v>8.189797399854815</v>
      </c>
      <c r="H8" s="7">
        <v>40453</v>
      </c>
      <c r="I8" s="4">
        <v>10</v>
      </c>
      <c r="J8" s="4" t="s">
        <v>38</v>
      </c>
      <c r="K8" s="2">
        <f>I8/$D$6*$G$6</f>
        <v>48.175278822675374</v>
      </c>
      <c r="L8" s="4">
        <v>8</v>
      </c>
      <c r="M8" s="4" t="s">
        <v>38</v>
      </c>
      <c r="N8" s="2">
        <f>L8/$D$6*$G$6</f>
        <v>38.5402230581403</v>
      </c>
      <c r="O8" s="8">
        <v>109496.64</v>
      </c>
      <c r="P8" s="4" t="s">
        <v>35</v>
      </c>
      <c r="Q8" s="8" t="s">
        <v>36</v>
      </c>
      <c r="R8" s="8" t="s">
        <v>36</v>
      </c>
      <c r="S8" s="8" t="s">
        <v>36</v>
      </c>
      <c r="T8" s="8" t="s">
        <v>36</v>
      </c>
      <c r="U8" s="8" t="s">
        <v>36</v>
      </c>
      <c r="V8" s="4" t="s">
        <v>36</v>
      </c>
      <c r="W8" s="8">
        <v>4523.23</v>
      </c>
      <c r="X8" s="4" t="s">
        <v>35</v>
      </c>
      <c r="Y8" s="4" t="s">
        <v>43</v>
      </c>
      <c r="Z8" s="4">
        <v>1.18</v>
      </c>
      <c r="AA8" s="4" t="s">
        <v>35</v>
      </c>
      <c r="AB8" s="2">
        <f>Z8/1.5153*73/100</f>
        <v>0.5684682901075694</v>
      </c>
      <c r="AC8" s="4" t="s">
        <v>47</v>
      </c>
      <c r="AD8" s="4" t="s">
        <v>48</v>
      </c>
      <c r="AE8" s="4">
        <v>1.2</v>
      </c>
      <c r="AF8" s="4" t="s">
        <v>35</v>
      </c>
      <c r="AG8" s="2">
        <f>AE8/1.5153*73/100</f>
        <v>0.5781033458721044</v>
      </c>
      <c r="AH8" s="4">
        <v>7.06</v>
      </c>
    </row>
    <row r="9" spans="1:35" ht="12.75">
      <c r="A9" s="4" t="s">
        <v>33</v>
      </c>
      <c r="B9" s="4">
        <v>114</v>
      </c>
      <c r="C9" s="6" t="s">
        <v>49</v>
      </c>
      <c r="D9" s="4" t="s">
        <v>36</v>
      </c>
      <c r="E9" s="4" t="s">
        <v>36</v>
      </c>
      <c r="F9" s="2" t="s">
        <v>36</v>
      </c>
      <c r="G9" s="2" t="s">
        <v>36</v>
      </c>
      <c r="H9" s="7">
        <v>3818</v>
      </c>
      <c r="I9" s="4">
        <v>10</v>
      </c>
      <c r="J9" s="4" t="s">
        <v>38</v>
      </c>
      <c r="K9" s="2">
        <f>I9/$D$6*$G$6</f>
        <v>48.175278822675374</v>
      </c>
      <c r="L9" s="4" t="s">
        <v>36</v>
      </c>
      <c r="M9" s="4" t="s">
        <v>36</v>
      </c>
      <c r="N9" s="4" t="s">
        <v>36</v>
      </c>
      <c r="O9" s="8">
        <v>109496.64</v>
      </c>
      <c r="P9" s="4" t="s">
        <v>35</v>
      </c>
      <c r="Q9" s="8" t="s">
        <v>36</v>
      </c>
      <c r="R9" s="8" t="s">
        <v>36</v>
      </c>
      <c r="S9" s="8" t="s">
        <v>36</v>
      </c>
      <c r="T9" s="8" t="s">
        <v>36</v>
      </c>
      <c r="U9" s="8" t="s">
        <v>36</v>
      </c>
      <c r="V9" s="4" t="s">
        <v>36</v>
      </c>
      <c r="W9" s="8">
        <v>4523.23</v>
      </c>
      <c r="X9" s="4" t="s">
        <v>35</v>
      </c>
      <c r="Y9" s="4" t="s">
        <v>43</v>
      </c>
      <c r="Z9" s="4">
        <v>1.18</v>
      </c>
      <c r="AA9" s="4" t="s">
        <v>35</v>
      </c>
      <c r="AB9" s="2">
        <f>Z9/1.5153*73/100</f>
        <v>0.5684682901075694</v>
      </c>
      <c r="AC9" s="4" t="s">
        <v>47</v>
      </c>
      <c r="AD9" s="4" t="s">
        <v>48</v>
      </c>
      <c r="AE9" s="4">
        <v>1.2</v>
      </c>
      <c r="AF9" s="4" t="s">
        <v>35</v>
      </c>
      <c r="AG9" s="2">
        <f>AE9/1.5153*73/100</f>
        <v>0.5781033458721044</v>
      </c>
      <c r="AH9" s="4" t="s">
        <v>36</v>
      </c>
      <c r="AI9" s="3" t="s">
        <v>50</v>
      </c>
    </row>
    <row r="10" spans="1:34" ht="12.75">
      <c r="A10" s="4" t="s">
        <v>33</v>
      </c>
      <c r="B10" s="4">
        <v>115</v>
      </c>
      <c r="C10" s="6" t="s">
        <v>51</v>
      </c>
      <c r="D10" s="4">
        <v>10</v>
      </c>
      <c r="E10" s="4" t="s">
        <v>35</v>
      </c>
      <c r="F10" s="2">
        <v>7.3</v>
      </c>
      <c r="G10" s="2">
        <f t="shared" si="0"/>
        <v>4.817527882267537</v>
      </c>
      <c r="H10" s="7">
        <v>750</v>
      </c>
      <c r="I10" s="4">
        <v>1</v>
      </c>
      <c r="J10" s="4" t="s">
        <v>38</v>
      </c>
      <c r="K10" s="2">
        <f>I10/$D$6*$G$6</f>
        <v>4.817527882267537</v>
      </c>
      <c r="L10" s="4">
        <v>1</v>
      </c>
      <c r="M10" s="4" t="s">
        <v>38</v>
      </c>
      <c r="N10" s="2">
        <f>L10/$D$6*$G$6</f>
        <v>4.817527882267537</v>
      </c>
      <c r="O10" s="8">
        <v>109496.64</v>
      </c>
      <c r="P10" s="4" t="s">
        <v>35</v>
      </c>
      <c r="Q10" s="8" t="s">
        <v>36</v>
      </c>
      <c r="R10" s="8" t="s">
        <v>36</v>
      </c>
      <c r="S10" s="8" t="s">
        <v>36</v>
      </c>
      <c r="T10" s="8" t="s">
        <v>36</v>
      </c>
      <c r="U10" s="8" t="s">
        <v>36</v>
      </c>
      <c r="V10" s="4" t="s">
        <v>36</v>
      </c>
      <c r="W10" s="8">
        <v>4523.23</v>
      </c>
      <c r="X10" s="4" t="s">
        <v>35</v>
      </c>
      <c r="Y10" s="4" t="s">
        <v>43</v>
      </c>
      <c r="Z10" s="4">
        <v>1.18</v>
      </c>
      <c r="AA10" s="4" t="s">
        <v>35</v>
      </c>
      <c r="AB10" s="2">
        <f>Z10/1.5153*73/100</f>
        <v>0.5684682901075694</v>
      </c>
      <c r="AC10" s="4" t="s">
        <v>47</v>
      </c>
      <c r="AD10" s="4" t="s">
        <v>48</v>
      </c>
      <c r="AE10" s="4">
        <v>1.2</v>
      </c>
      <c r="AF10" s="4" t="s">
        <v>35</v>
      </c>
      <c r="AG10" s="2">
        <f>AE10/1.5153*73/100</f>
        <v>0.5781033458721044</v>
      </c>
      <c r="AH10" s="4" t="s">
        <v>36</v>
      </c>
    </row>
    <row r="11" spans="1:34" ht="12.75">
      <c r="A11" s="4"/>
      <c r="B11" s="4"/>
      <c r="C11" s="6"/>
      <c r="D11" s="4"/>
      <c r="E11" s="4"/>
      <c r="F11" s="2"/>
      <c r="H11" s="7"/>
      <c r="I11" s="4"/>
      <c r="J11" s="4"/>
      <c r="K11" s="2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2"/>
      <c r="AC11" s="4"/>
      <c r="AD11" s="4"/>
      <c r="AE11" s="4"/>
      <c r="AF11" s="4"/>
      <c r="AG11" s="4"/>
      <c r="AH11" s="4"/>
    </row>
    <row r="12" spans="1:34" ht="12.75">
      <c r="A12" s="4" t="s">
        <v>52</v>
      </c>
      <c r="B12" s="4">
        <v>213</v>
      </c>
      <c r="C12" s="6" t="s">
        <v>53</v>
      </c>
      <c r="D12" s="4" t="s">
        <v>36</v>
      </c>
      <c r="E12" s="4" t="s">
        <v>36</v>
      </c>
      <c r="F12" s="2">
        <v>44</v>
      </c>
      <c r="G12" s="2">
        <f t="shared" si="0"/>
        <v>29.03715435887283</v>
      </c>
      <c r="H12" s="7">
        <v>49589</v>
      </c>
      <c r="I12" s="4">
        <v>10</v>
      </c>
      <c r="J12" s="4" t="s">
        <v>38</v>
      </c>
      <c r="K12" s="2">
        <f>I12/$D$6*$G$6</f>
        <v>48.175278822675374</v>
      </c>
      <c r="L12" s="4">
        <v>10</v>
      </c>
      <c r="M12" s="4" t="s">
        <v>38</v>
      </c>
      <c r="N12" s="2">
        <f>L12/$D$6*$G$6</f>
        <v>48.175278822675374</v>
      </c>
      <c r="O12" s="8" t="s">
        <v>36</v>
      </c>
      <c r="P12" s="4" t="s">
        <v>36</v>
      </c>
      <c r="Q12" s="8" t="s">
        <v>54</v>
      </c>
      <c r="R12" s="4" t="s">
        <v>38</v>
      </c>
      <c r="S12" s="8" t="s">
        <v>36</v>
      </c>
      <c r="T12" s="8" t="s">
        <v>36</v>
      </c>
      <c r="U12" s="8" t="s">
        <v>36</v>
      </c>
      <c r="V12" s="4" t="s">
        <v>36</v>
      </c>
      <c r="W12" s="4" t="s">
        <v>55</v>
      </c>
      <c r="X12" s="4" t="s">
        <v>38</v>
      </c>
      <c r="Y12" s="4" t="s">
        <v>43</v>
      </c>
      <c r="Z12" s="4">
        <v>3.73</v>
      </c>
      <c r="AA12" s="4" t="s">
        <v>16</v>
      </c>
      <c r="AB12" s="2">
        <f>Z12/1.5153</f>
        <v>2.46155876724081</v>
      </c>
      <c r="AC12" s="4" t="s">
        <v>47</v>
      </c>
      <c r="AD12" s="4" t="s">
        <v>56</v>
      </c>
      <c r="AE12" s="4">
        <v>2.93</v>
      </c>
      <c r="AF12" s="4" t="s">
        <v>16</v>
      </c>
      <c r="AG12" s="2">
        <f>AE12/1.5153</f>
        <v>1.9336105061703952</v>
      </c>
      <c r="AH12" s="4">
        <v>6.66</v>
      </c>
    </row>
    <row r="13" spans="1:34" ht="12.75">
      <c r="A13" s="4" t="s">
        <v>52</v>
      </c>
      <c r="B13" s="4">
        <v>219</v>
      </c>
      <c r="C13" s="6" t="s">
        <v>57</v>
      </c>
      <c r="D13" s="4" t="s">
        <v>36</v>
      </c>
      <c r="E13" s="4" t="s">
        <v>36</v>
      </c>
      <c r="F13" s="2">
        <v>71</v>
      </c>
      <c r="G13" s="2">
        <f t="shared" si="0"/>
        <v>46.855408169999336</v>
      </c>
      <c r="H13" s="7">
        <v>16736</v>
      </c>
      <c r="I13" s="4">
        <v>10</v>
      </c>
      <c r="J13" s="4" t="s">
        <v>38</v>
      </c>
      <c r="K13" s="2">
        <f>I13/$D$6*$G$6</f>
        <v>48.175278822675374</v>
      </c>
      <c r="L13" s="4">
        <v>10</v>
      </c>
      <c r="M13" s="4" t="s">
        <v>38</v>
      </c>
      <c r="N13" s="2">
        <f>L13/$D$6*$G$6</f>
        <v>48.175278822675374</v>
      </c>
      <c r="O13" s="8" t="s">
        <v>36</v>
      </c>
      <c r="P13" s="4" t="s">
        <v>36</v>
      </c>
      <c r="Q13" s="8" t="s">
        <v>58</v>
      </c>
      <c r="R13" s="4" t="s">
        <v>38</v>
      </c>
      <c r="S13" s="8" t="s">
        <v>59</v>
      </c>
      <c r="T13" s="8" t="s">
        <v>38</v>
      </c>
      <c r="U13" s="8" t="s">
        <v>36</v>
      </c>
      <c r="V13" s="4" t="s">
        <v>36</v>
      </c>
      <c r="W13" s="4" t="s">
        <v>60</v>
      </c>
      <c r="X13" s="4" t="s">
        <v>38</v>
      </c>
      <c r="Y13" s="4" t="s">
        <v>43</v>
      </c>
      <c r="Z13" s="4">
        <v>3</v>
      </c>
      <c r="AA13" s="4" t="s">
        <v>61</v>
      </c>
      <c r="AB13" s="2">
        <f>Z13/100*N13</f>
        <v>1.4452583646802613</v>
      </c>
      <c r="AC13" s="4" t="s">
        <v>39</v>
      </c>
      <c r="AD13" s="4" t="s">
        <v>62</v>
      </c>
      <c r="AE13" s="4">
        <v>4.3</v>
      </c>
      <c r="AF13" s="4" t="s">
        <v>16</v>
      </c>
      <c r="AG13" s="2">
        <f>AE13/1.5153</f>
        <v>2.837721903253481</v>
      </c>
      <c r="AH13" s="4">
        <v>6.06</v>
      </c>
    </row>
    <row r="14" spans="1:35" ht="12.75">
      <c r="A14" s="4" t="s">
        <v>52</v>
      </c>
      <c r="B14" s="4">
        <v>220</v>
      </c>
      <c r="C14" s="6" t="s">
        <v>63</v>
      </c>
      <c r="D14" s="4" t="s">
        <v>36</v>
      </c>
      <c r="E14" s="4" t="s">
        <v>36</v>
      </c>
      <c r="F14" s="2" t="s">
        <v>36</v>
      </c>
      <c r="G14" s="2" t="s">
        <v>36</v>
      </c>
      <c r="H14" s="7">
        <v>1231</v>
      </c>
      <c r="I14" s="4">
        <v>10</v>
      </c>
      <c r="J14" s="4" t="s">
        <v>38</v>
      </c>
      <c r="K14" s="2">
        <f>I14/$D$6*$G$6</f>
        <v>48.175278822675374</v>
      </c>
      <c r="L14" s="4">
        <v>10</v>
      </c>
      <c r="M14" s="4" t="s">
        <v>38</v>
      </c>
      <c r="N14" s="2">
        <f>L14/$D$6*$G$6</f>
        <v>48.175278822675374</v>
      </c>
      <c r="O14" s="8" t="s">
        <v>36</v>
      </c>
      <c r="P14" s="4" t="s">
        <v>36</v>
      </c>
      <c r="Q14" s="8" t="s">
        <v>58</v>
      </c>
      <c r="R14" s="4" t="s">
        <v>38</v>
      </c>
      <c r="S14" s="8" t="s">
        <v>59</v>
      </c>
      <c r="T14" s="8" t="s">
        <v>38</v>
      </c>
      <c r="U14" s="8" t="s">
        <v>36</v>
      </c>
      <c r="V14" s="4" t="s">
        <v>36</v>
      </c>
      <c r="W14" s="4" t="s">
        <v>60</v>
      </c>
      <c r="X14" s="4" t="s">
        <v>38</v>
      </c>
      <c r="Y14" s="4" t="s">
        <v>43</v>
      </c>
      <c r="Z14" s="4">
        <v>6</v>
      </c>
      <c r="AA14" s="4" t="s">
        <v>61</v>
      </c>
      <c r="AB14" s="2">
        <f>Z14/100*N14</f>
        <v>2.8905167293605225</v>
      </c>
      <c r="AC14" s="4" t="s">
        <v>47</v>
      </c>
      <c r="AD14" s="4" t="s">
        <v>62</v>
      </c>
      <c r="AE14" s="4">
        <v>4.33</v>
      </c>
      <c r="AF14" s="4" t="s">
        <v>16</v>
      </c>
      <c r="AG14" s="2">
        <f>AE14/1.5153</f>
        <v>2.8575199630436217</v>
      </c>
      <c r="AH14" s="4" t="s">
        <v>36</v>
      </c>
      <c r="AI14" s="3" t="s">
        <v>50</v>
      </c>
    </row>
    <row r="15" spans="1:34" ht="12.75">
      <c r="A15" s="4" t="s">
        <v>52</v>
      </c>
      <c r="B15" s="4">
        <v>221</v>
      </c>
      <c r="C15" s="6" t="s">
        <v>64</v>
      </c>
      <c r="D15" s="4" t="s">
        <v>36</v>
      </c>
      <c r="E15" s="4" t="s">
        <v>36</v>
      </c>
      <c r="F15" s="2">
        <v>35</v>
      </c>
      <c r="G15" s="2">
        <f t="shared" si="0"/>
        <v>23.09773642183066</v>
      </c>
      <c r="H15" s="7">
        <v>15505</v>
      </c>
      <c r="I15" s="4">
        <v>10</v>
      </c>
      <c r="J15" s="4" t="s">
        <v>38</v>
      </c>
      <c r="K15" s="2">
        <f>I15/$D$6*$G$6</f>
        <v>48.175278822675374</v>
      </c>
      <c r="L15" s="4">
        <v>5</v>
      </c>
      <c r="M15" s="4" t="s">
        <v>38</v>
      </c>
      <c r="N15" s="2">
        <f>L15/$D$6*$G$6</f>
        <v>24.087639411337687</v>
      </c>
      <c r="O15" s="8" t="s">
        <v>36</v>
      </c>
      <c r="P15" s="4" t="s">
        <v>36</v>
      </c>
      <c r="Q15" s="8" t="s">
        <v>58</v>
      </c>
      <c r="R15" s="4" t="s">
        <v>38</v>
      </c>
      <c r="S15" s="8" t="s">
        <v>65</v>
      </c>
      <c r="T15" s="8" t="s">
        <v>38</v>
      </c>
      <c r="U15" s="8" t="s">
        <v>36</v>
      </c>
      <c r="V15" s="4" t="s">
        <v>36</v>
      </c>
      <c r="W15" s="4" t="s">
        <v>60</v>
      </c>
      <c r="X15" s="4" t="s">
        <v>38</v>
      </c>
      <c r="Y15" s="4" t="s">
        <v>43</v>
      </c>
      <c r="Z15" s="4">
        <v>6</v>
      </c>
      <c r="AA15" s="4" t="s">
        <v>61</v>
      </c>
      <c r="AB15" s="2">
        <f>Z15/100*N15</f>
        <v>1.4452583646802613</v>
      </c>
      <c r="AC15" s="4" t="s">
        <v>47</v>
      </c>
      <c r="AD15" s="4" t="s">
        <v>62</v>
      </c>
      <c r="AE15" s="4">
        <v>2.17</v>
      </c>
      <c r="AF15" s="4" t="s">
        <v>16</v>
      </c>
      <c r="AG15" s="2">
        <f>AE15/1.5153</f>
        <v>1.4320596581535008</v>
      </c>
      <c r="AH15" s="4">
        <v>8.68</v>
      </c>
    </row>
    <row r="16" spans="1:34" ht="12.75">
      <c r="A16" s="4" t="s">
        <v>52</v>
      </c>
      <c r="B16" s="4">
        <v>218</v>
      </c>
      <c r="C16" s="6" t="s">
        <v>66</v>
      </c>
      <c r="D16" s="4">
        <v>27</v>
      </c>
      <c r="E16" s="4" t="s">
        <v>35</v>
      </c>
      <c r="F16" s="2">
        <v>19.71</v>
      </c>
      <c r="G16" s="2">
        <f t="shared" si="0"/>
        <v>13.007325282122352</v>
      </c>
      <c r="H16" s="7">
        <v>80000</v>
      </c>
      <c r="I16" s="4">
        <v>15</v>
      </c>
      <c r="J16" s="4" t="s">
        <v>35</v>
      </c>
      <c r="K16" s="2">
        <f>I16/1.5153*73/100</f>
        <v>7.226291823401307</v>
      </c>
      <c r="L16" s="4">
        <v>15</v>
      </c>
      <c r="M16" s="4" t="s">
        <v>35</v>
      </c>
      <c r="N16" s="2">
        <f>L16/1.5153*73/100</f>
        <v>7.226291823401307</v>
      </c>
      <c r="O16" s="7" t="s">
        <v>36</v>
      </c>
      <c r="P16" s="4" t="s">
        <v>36</v>
      </c>
      <c r="Q16" s="7" t="s">
        <v>36</v>
      </c>
      <c r="R16" s="7" t="s">
        <v>36</v>
      </c>
      <c r="S16" s="7">
        <v>609000</v>
      </c>
      <c r="T16" s="7" t="s">
        <v>35</v>
      </c>
      <c r="U16" s="7" t="s">
        <v>36</v>
      </c>
      <c r="V16" s="4" t="s">
        <v>36</v>
      </c>
      <c r="W16" s="8">
        <v>35165.16</v>
      </c>
      <c r="X16" s="4" t="s">
        <v>35</v>
      </c>
      <c r="Y16" s="4" t="s">
        <v>37</v>
      </c>
      <c r="Z16" s="4">
        <v>1</v>
      </c>
      <c r="AA16" s="4" t="s">
        <v>35</v>
      </c>
      <c r="AB16" s="2">
        <f>Z16/1.5153*73/100</f>
        <v>0.4817527882267538</v>
      </c>
      <c r="AC16" s="4" t="s">
        <v>39</v>
      </c>
      <c r="AD16" s="4" t="s">
        <v>67</v>
      </c>
      <c r="AE16" s="4">
        <v>2.26</v>
      </c>
      <c r="AF16" s="4" t="s">
        <v>35</v>
      </c>
      <c r="AG16" s="2">
        <f>AE16/1.5153*73/100</f>
        <v>1.0887613013924633</v>
      </c>
      <c r="AH16" s="4">
        <v>8.37</v>
      </c>
    </row>
    <row r="17" spans="1:34" ht="12.75">
      <c r="A17" s="4" t="s">
        <v>52</v>
      </c>
      <c r="B17" s="4">
        <v>223</v>
      </c>
      <c r="C17" s="6" t="s">
        <v>68</v>
      </c>
      <c r="D17" s="4">
        <v>52</v>
      </c>
      <c r="E17" s="4" t="s">
        <v>35</v>
      </c>
      <c r="F17" s="2">
        <v>37.96</v>
      </c>
      <c r="G17" s="2">
        <f t="shared" si="0"/>
        <v>25.051144987791197</v>
      </c>
      <c r="H17" s="7">
        <v>20000</v>
      </c>
      <c r="I17" s="4">
        <v>50</v>
      </c>
      <c r="J17" s="4" t="s">
        <v>35</v>
      </c>
      <c r="K17" s="2">
        <f>I17/1.5153*73/100</f>
        <v>24.087639411337687</v>
      </c>
      <c r="L17" s="4">
        <v>50</v>
      </c>
      <c r="M17" s="4" t="s">
        <v>35</v>
      </c>
      <c r="N17" s="2">
        <f>L17/1.5153*73/100</f>
        <v>24.087639411337687</v>
      </c>
      <c r="O17" s="8">
        <v>174162.14</v>
      </c>
      <c r="P17" s="4" t="s">
        <v>35</v>
      </c>
      <c r="Q17" s="8">
        <v>39906.69</v>
      </c>
      <c r="R17" s="7" t="s">
        <v>35</v>
      </c>
      <c r="S17" s="7" t="s">
        <v>36</v>
      </c>
      <c r="T17" s="7" t="s">
        <v>36</v>
      </c>
      <c r="U17" s="7" t="s">
        <v>36</v>
      </c>
      <c r="V17" s="4" t="s">
        <v>36</v>
      </c>
      <c r="W17" s="8" t="s">
        <v>36</v>
      </c>
      <c r="X17" s="4" t="s">
        <v>36</v>
      </c>
      <c r="Y17" s="4" t="s">
        <v>37</v>
      </c>
      <c r="Z17" s="4">
        <v>6</v>
      </c>
      <c r="AA17" s="4" t="s">
        <v>35</v>
      </c>
      <c r="AB17" s="2">
        <f>Z17/1.5153*73/100</f>
        <v>2.890516729360522</v>
      </c>
      <c r="AC17" s="4" t="s">
        <v>47</v>
      </c>
      <c r="AD17" s="4" t="s">
        <v>69</v>
      </c>
      <c r="AE17" s="4">
        <v>6</v>
      </c>
      <c r="AF17" s="4" t="s">
        <v>35</v>
      </c>
      <c r="AG17" s="2">
        <f>AE17/1.5153*73/100</f>
        <v>2.890516729360522</v>
      </c>
      <c r="AH17" s="4">
        <v>11.54</v>
      </c>
    </row>
    <row r="18" spans="1:34" ht="12.75">
      <c r="A18" s="4"/>
      <c r="B18" s="4"/>
      <c r="C18" s="6"/>
      <c r="D18" s="4"/>
      <c r="F18" s="2"/>
      <c r="H18" s="4"/>
      <c r="I18" s="4"/>
      <c r="J18" s="4"/>
      <c r="K18" s="2"/>
      <c r="L18" s="4"/>
      <c r="M18" s="4"/>
      <c r="N18" s="4"/>
      <c r="O18" s="4"/>
      <c r="P18" s="3"/>
      <c r="Q18" s="4"/>
      <c r="R18" s="4"/>
      <c r="S18" s="4"/>
      <c r="U18" s="4"/>
      <c r="V18" s="4"/>
      <c r="W18" s="4"/>
      <c r="X18" s="4"/>
      <c r="Y18" s="4"/>
      <c r="Z18" s="4"/>
      <c r="AC18" s="4"/>
      <c r="AD18" s="4"/>
      <c r="AE18" s="4"/>
      <c r="AF18" s="4"/>
      <c r="AG18" s="4"/>
      <c r="AH18" s="4"/>
    </row>
    <row r="19" spans="1:34" ht="12.75">
      <c r="A19" s="4" t="s">
        <v>70</v>
      </c>
      <c r="B19" s="4">
        <v>303</v>
      </c>
      <c r="C19" s="6" t="s">
        <v>71</v>
      </c>
      <c r="D19" s="4" t="s">
        <v>36</v>
      </c>
      <c r="E19" s="4" t="s">
        <v>36</v>
      </c>
      <c r="F19" s="2">
        <v>185</v>
      </c>
      <c r="G19" s="2">
        <f t="shared" si="0"/>
        <v>122.08803537253348</v>
      </c>
      <c r="H19" s="7">
        <v>7800</v>
      </c>
      <c r="I19" s="4">
        <v>100</v>
      </c>
      <c r="J19" s="4" t="s">
        <v>16</v>
      </c>
      <c r="K19" s="2">
        <f>I19/1.5153</f>
        <v>65.99353263380188</v>
      </c>
      <c r="L19" s="4">
        <v>100</v>
      </c>
      <c r="M19" s="4" t="s">
        <v>16</v>
      </c>
      <c r="N19" s="2">
        <f>L19/1.5153</f>
        <v>65.99353263380188</v>
      </c>
      <c r="O19" s="8">
        <v>220000</v>
      </c>
      <c r="P19" s="4" t="s">
        <v>16</v>
      </c>
      <c r="Q19" s="8" t="s">
        <v>36</v>
      </c>
      <c r="R19" s="8" t="s">
        <v>36</v>
      </c>
      <c r="S19" s="8" t="s">
        <v>36</v>
      </c>
      <c r="T19" s="8" t="s">
        <v>36</v>
      </c>
      <c r="U19" s="8" t="s">
        <v>36</v>
      </c>
      <c r="V19" s="4" t="s">
        <v>36</v>
      </c>
      <c r="W19" s="8">
        <v>8585.4</v>
      </c>
      <c r="X19" s="4" t="s">
        <v>16</v>
      </c>
      <c r="Y19" s="4" t="s">
        <v>72</v>
      </c>
      <c r="Z19" s="4">
        <v>15</v>
      </c>
      <c r="AA19" s="4" t="s">
        <v>16</v>
      </c>
      <c r="AB19" s="2">
        <f>Z19/1.5153</f>
        <v>9.899029895070283</v>
      </c>
      <c r="AC19" s="4" t="s">
        <v>47</v>
      </c>
      <c r="AD19" s="4" t="s">
        <v>73</v>
      </c>
      <c r="AE19" s="4">
        <v>13.67</v>
      </c>
      <c r="AF19" s="4" t="s">
        <v>16</v>
      </c>
      <c r="AG19" s="2">
        <f>AE19/1.5153</f>
        <v>9.021315911040718</v>
      </c>
      <c r="AH19" s="4">
        <v>7.39</v>
      </c>
    </row>
    <row r="20" spans="1:35" ht="12.75">
      <c r="A20" s="4" t="s">
        <v>70</v>
      </c>
      <c r="B20" s="4">
        <v>304</v>
      </c>
      <c r="C20" s="6" t="s">
        <v>74</v>
      </c>
      <c r="D20" s="4" t="s">
        <v>36</v>
      </c>
      <c r="E20" s="4" t="s">
        <v>36</v>
      </c>
      <c r="F20" s="2" t="s">
        <v>36</v>
      </c>
      <c r="G20" s="2" t="s">
        <v>36</v>
      </c>
      <c r="H20" s="4">
        <v>200</v>
      </c>
      <c r="I20" s="4">
        <v>100</v>
      </c>
      <c r="J20" s="4" t="s">
        <v>16</v>
      </c>
      <c r="K20" s="2">
        <f>I20/1.5153</f>
        <v>65.99353263380188</v>
      </c>
      <c r="L20" s="4">
        <v>100</v>
      </c>
      <c r="M20" s="4" t="s">
        <v>16</v>
      </c>
      <c r="N20" s="2">
        <f>L20/1.5153</f>
        <v>65.99353263380188</v>
      </c>
      <c r="O20" s="8">
        <v>220000</v>
      </c>
      <c r="P20" s="4" t="s">
        <v>16</v>
      </c>
      <c r="Q20" s="8" t="s">
        <v>36</v>
      </c>
      <c r="R20" s="8" t="s">
        <v>36</v>
      </c>
      <c r="S20" s="8" t="s">
        <v>36</v>
      </c>
      <c r="T20" s="8" t="s">
        <v>36</v>
      </c>
      <c r="U20" s="8" t="s">
        <v>36</v>
      </c>
      <c r="V20" s="4" t="s">
        <v>36</v>
      </c>
      <c r="W20" s="8">
        <v>8585.4</v>
      </c>
      <c r="X20" s="4" t="s">
        <v>16</v>
      </c>
      <c r="Y20" s="4" t="s">
        <v>72</v>
      </c>
      <c r="Z20" s="4">
        <v>117</v>
      </c>
      <c r="AA20" s="4" t="s">
        <v>16</v>
      </c>
      <c r="AB20" s="2">
        <f>Z20/1.5153</f>
        <v>77.2124331815482</v>
      </c>
      <c r="AC20" s="4" t="s">
        <v>47</v>
      </c>
      <c r="AD20" s="4" t="s">
        <v>73</v>
      </c>
      <c r="AE20" s="4">
        <v>78</v>
      </c>
      <c r="AF20" s="4" t="s">
        <v>16</v>
      </c>
      <c r="AG20" s="2">
        <f>AE20/1.5153</f>
        <v>51.47495545436547</v>
      </c>
      <c r="AH20" s="4" t="s">
        <v>36</v>
      </c>
      <c r="AI20" s="3" t="s">
        <v>50</v>
      </c>
    </row>
    <row r="21" spans="1:34" ht="12.75">
      <c r="A21" s="4" t="s">
        <v>70</v>
      </c>
      <c r="B21" s="4">
        <v>305</v>
      </c>
      <c r="C21" s="6" t="s">
        <v>75</v>
      </c>
      <c r="D21" s="4" t="s">
        <v>36</v>
      </c>
      <c r="E21" s="4" t="s">
        <v>36</v>
      </c>
      <c r="F21" s="2">
        <v>164</v>
      </c>
      <c r="G21" s="2">
        <f t="shared" si="0"/>
        <v>108.22939351943509</v>
      </c>
      <c r="H21" s="7">
        <v>7500</v>
      </c>
      <c r="I21" s="4">
        <v>100</v>
      </c>
      <c r="J21" s="4" t="s">
        <v>16</v>
      </c>
      <c r="K21" s="2">
        <f>I21/1.5153</f>
        <v>65.99353263380188</v>
      </c>
      <c r="L21" s="4">
        <v>100</v>
      </c>
      <c r="M21" s="4" t="s">
        <v>16</v>
      </c>
      <c r="N21" s="2">
        <f>L21/1.5153</f>
        <v>65.99353263380188</v>
      </c>
      <c r="O21" s="8">
        <v>350000</v>
      </c>
      <c r="P21" s="4" t="s">
        <v>16</v>
      </c>
      <c r="Q21" s="8" t="s">
        <v>36</v>
      </c>
      <c r="R21" s="8" t="s">
        <v>36</v>
      </c>
      <c r="S21" s="8" t="s">
        <v>36</v>
      </c>
      <c r="T21" s="8" t="s">
        <v>36</v>
      </c>
      <c r="U21" s="8" t="s">
        <v>36</v>
      </c>
      <c r="V21" s="4" t="s">
        <v>36</v>
      </c>
      <c r="W21" s="8">
        <v>19464.5</v>
      </c>
      <c r="X21" s="4" t="s">
        <v>16</v>
      </c>
      <c r="Y21" s="4" t="s">
        <v>37</v>
      </c>
      <c r="Z21" s="4">
        <v>12</v>
      </c>
      <c r="AA21" s="4" t="s">
        <v>16</v>
      </c>
      <c r="AB21" s="2">
        <f>Z21/1.5153</f>
        <v>7.919223916056226</v>
      </c>
      <c r="AC21" s="4" t="s">
        <v>47</v>
      </c>
      <c r="AD21" s="4" t="s">
        <v>76</v>
      </c>
      <c r="AE21" s="4">
        <v>12.67</v>
      </c>
      <c r="AF21" s="4" t="s">
        <v>16</v>
      </c>
      <c r="AG21" s="2">
        <f>AE21/1.5153</f>
        <v>8.3613805847027</v>
      </c>
      <c r="AH21" s="4">
        <v>7.72</v>
      </c>
    </row>
    <row r="22" spans="1:34" ht="12.75">
      <c r="A22" s="4" t="s">
        <v>70</v>
      </c>
      <c r="B22" s="4">
        <v>306</v>
      </c>
      <c r="C22" s="6" t="s">
        <v>77</v>
      </c>
      <c r="D22" s="4">
        <v>485</v>
      </c>
      <c r="E22" s="4" t="s">
        <v>35</v>
      </c>
      <c r="F22" s="2">
        <v>354.05</v>
      </c>
      <c r="G22" s="2">
        <f t="shared" si="0"/>
        <v>233.65010228997556</v>
      </c>
      <c r="H22" s="7">
        <v>12500</v>
      </c>
      <c r="I22" s="4">
        <v>125</v>
      </c>
      <c r="J22" s="4" t="s">
        <v>35</v>
      </c>
      <c r="K22" s="2">
        <f>I22/1.5153*73/100</f>
        <v>60.21909852834422</v>
      </c>
      <c r="L22" s="4">
        <v>125</v>
      </c>
      <c r="M22" s="4" t="s">
        <v>35</v>
      </c>
      <c r="N22" s="2">
        <f>L22/1.5153*73/100</f>
        <v>60.21909852834422</v>
      </c>
      <c r="O22" s="8">
        <v>800000</v>
      </c>
      <c r="P22" s="4" t="s">
        <v>35</v>
      </c>
      <c r="Q22" s="8" t="s">
        <v>36</v>
      </c>
      <c r="R22" s="8" t="s">
        <v>36</v>
      </c>
      <c r="S22" s="8" t="s">
        <v>36</v>
      </c>
      <c r="T22" s="8" t="s">
        <v>36</v>
      </c>
      <c r="U22" s="8" t="s">
        <v>36</v>
      </c>
      <c r="V22" s="4" t="s">
        <v>36</v>
      </c>
      <c r="W22" s="8">
        <v>98004.5</v>
      </c>
      <c r="X22" s="4" t="s">
        <v>35</v>
      </c>
      <c r="Y22" s="4" t="s">
        <v>37</v>
      </c>
      <c r="Z22" s="4">
        <v>16</v>
      </c>
      <c r="AA22" s="4" t="s">
        <v>61</v>
      </c>
      <c r="AB22" s="2">
        <f>Z22/100*N22</f>
        <v>9.635055764535075</v>
      </c>
      <c r="AC22" s="4" t="s">
        <v>39</v>
      </c>
      <c r="AD22" s="4" t="s">
        <v>78</v>
      </c>
      <c r="AE22" s="4">
        <v>31.67</v>
      </c>
      <c r="AF22" s="4" t="s">
        <v>35</v>
      </c>
      <c r="AG22" s="2">
        <f>AE22/1.5153*73/100</f>
        <v>15.257110803141293</v>
      </c>
      <c r="AH22" s="4">
        <v>6.53</v>
      </c>
    </row>
    <row r="23" spans="1:34" ht="12.75">
      <c r="A23" s="4" t="s">
        <v>70</v>
      </c>
      <c r="B23" s="4">
        <v>307</v>
      </c>
      <c r="C23" s="6" t="s">
        <v>79</v>
      </c>
      <c r="D23" s="4" t="s">
        <v>36</v>
      </c>
      <c r="E23" s="4" t="s">
        <v>36</v>
      </c>
      <c r="F23" s="2">
        <v>90</v>
      </c>
      <c r="G23" s="2">
        <f t="shared" si="0"/>
        <v>59.394179370421696</v>
      </c>
      <c r="H23" s="7">
        <v>6000</v>
      </c>
      <c r="I23" s="4">
        <v>100</v>
      </c>
      <c r="J23" s="4" t="s">
        <v>16</v>
      </c>
      <c r="K23" s="2">
        <f>I23/1.5153</f>
        <v>65.99353263380188</v>
      </c>
      <c r="L23" s="4">
        <v>100</v>
      </c>
      <c r="M23" s="4" t="s">
        <v>16</v>
      </c>
      <c r="N23" s="2">
        <f>L23/1.5153</f>
        <v>65.99353263380188</v>
      </c>
      <c r="O23" s="8" t="s">
        <v>36</v>
      </c>
      <c r="P23" s="4" t="s">
        <v>36</v>
      </c>
      <c r="Q23" s="8" t="s">
        <v>36</v>
      </c>
      <c r="R23" s="8" t="s">
        <v>36</v>
      </c>
      <c r="S23" s="8" t="s">
        <v>36</v>
      </c>
      <c r="T23" s="8" t="s">
        <v>36</v>
      </c>
      <c r="U23" s="8" t="s">
        <v>36</v>
      </c>
      <c r="V23" s="4" t="s">
        <v>36</v>
      </c>
      <c r="W23" s="8">
        <v>25319.68</v>
      </c>
      <c r="X23" s="4" t="s">
        <v>16</v>
      </c>
      <c r="Y23" s="4" t="s">
        <v>72</v>
      </c>
      <c r="Z23" s="4">
        <v>0</v>
      </c>
      <c r="AA23" s="4" t="s">
        <v>36</v>
      </c>
      <c r="AB23" s="2">
        <v>0</v>
      </c>
      <c r="AC23" s="4" t="s">
        <v>36</v>
      </c>
      <c r="AD23" s="4" t="s">
        <v>36</v>
      </c>
      <c r="AE23" s="4" t="s">
        <v>36</v>
      </c>
      <c r="AF23" s="4" t="s">
        <v>36</v>
      </c>
      <c r="AG23" s="4" t="s">
        <v>36</v>
      </c>
      <c r="AH23" s="4" t="s">
        <v>36</v>
      </c>
    </row>
    <row r="24" spans="1:34" ht="12.75">
      <c r="A24" s="4" t="s">
        <v>70</v>
      </c>
      <c r="B24" s="4">
        <v>308</v>
      </c>
      <c r="C24" s="6" t="s">
        <v>80</v>
      </c>
      <c r="D24" s="4" t="s">
        <v>36</v>
      </c>
      <c r="E24" s="4" t="s">
        <v>36</v>
      </c>
      <c r="F24" s="2">
        <v>225</v>
      </c>
      <c r="G24" s="2">
        <f t="shared" si="0"/>
        <v>148.48544842605423</v>
      </c>
      <c r="H24" s="7">
        <v>200</v>
      </c>
      <c r="I24" s="4">
        <v>100</v>
      </c>
      <c r="J24" s="4" t="s">
        <v>16</v>
      </c>
      <c r="K24" s="2">
        <f>I24/1.5153</f>
        <v>65.99353263380188</v>
      </c>
      <c r="L24" s="4">
        <v>100</v>
      </c>
      <c r="M24" s="4" t="s">
        <v>16</v>
      </c>
      <c r="N24" s="2">
        <f>L24/1.5153</f>
        <v>65.99353263380188</v>
      </c>
      <c r="O24" s="8" t="s">
        <v>36</v>
      </c>
      <c r="P24" s="4" t="s">
        <v>36</v>
      </c>
      <c r="Q24" s="8" t="s">
        <v>36</v>
      </c>
      <c r="R24" s="8" t="s">
        <v>36</v>
      </c>
      <c r="S24" s="8" t="s">
        <v>36</v>
      </c>
      <c r="T24" s="8" t="s">
        <v>36</v>
      </c>
      <c r="U24" s="8" t="s">
        <v>36</v>
      </c>
      <c r="V24" s="4" t="s">
        <v>36</v>
      </c>
      <c r="W24" s="8">
        <v>25319.68</v>
      </c>
      <c r="X24" s="4" t="s">
        <v>16</v>
      </c>
      <c r="Y24" s="4" t="s">
        <v>72</v>
      </c>
      <c r="Z24" s="4">
        <v>0</v>
      </c>
      <c r="AA24" s="4" t="s">
        <v>36</v>
      </c>
      <c r="AB24" s="2">
        <v>0</v>
      </c>
      <c r="AC24" s="4" t="s">
        <v>36</v>
      </c>
      <c r="AD24" s="4" t="s">
        <v>36</v>
      </c>
      <c r="AE24" s="4" t="s">
        <v>36</v>
      </c>
      <c r="AF24" s="4" t="s">
        <v>36</v>
      </c>
      <c r="AG24" s="4" t="s">
        <v>36</v>
      </c>
      <c r="AH24" s="4" t="s">
        <v>36</v>
      </c>
    </row>
    <row r="25" spans="1:34" ht="12.75">
      <c r="A25" s="4" t="s">
        <v>70</v>
      </c>
      <c r="B25" s="4">
        <v>703</v>
      </c>
      <c r="C25" s="3" t="s">
        <v>81</v>
      </c>
      <c r="D25" s="4" t="s">
        <v>36</v>
      </c>
      <c r="E25" s="4" t="s">
        <v>36</v>
      </c>
      <c r="F25" s="2">
        <v>127.5</v>
      </c>
      <c r="G25" s="2">
        <f t="shared" si="0"/>
        <v>84.1417541080974</v>
      </c>
      <c r="H25" s="7">
        <v>15100</v>
      </c>
      <c r="I25" s="4">
        <v>100</v>
      </c>
      <c r="J25" s="4" t="s">
        <v>16</v>
      </c>
      <c r="K25" s="2">
        <f>I25/1.5153</f>
        <v>65.99353263380188</v>
      </c>
      <c r="L25" s="4">
        <v>100</v>
      </c>
      <c r="M25" s="4" t="s">
        <v>16</v>
      </c>
      <c r="N25" s="2">
        <f>L25/1.5153</f>
        <v>65.99353263380188</v>
      </c>
      <c r="O25" s="8" t="s">
        <v>36</v>
      </c>
      <c r="P25" s="4" t="s">
        <v>36</v>
      </c>
      <c r="Q25" s="8" t="s">
        <v>36</v>
      </c>
      <c r="R25" s="8" t="s">
        <v>36</v>
      </c>
      <c r="S25" s="8" t="s">
        <v>36</v>
      </c>
      <c r="T25" s="8" t="s">
        <v>36</v>
      </c>
      <c r="U25" s="8" t="s">
        <v>36</v>
      </c>
      <c r="V25" s="4" t="s">
        <v>36</v>
      </c>
      <c r="W25" s="8">
        <v>16137.2</v>
      </c>
      <c r="X25" s="4" t="s">
        <v>16</v>
      </c>
      <c r="Y25" s="4" t="s">
        <v>43</v>
      </c>
      <c r="Z25" s="4">
        <v>3</v>
      </c>
      <c r="AA25" s="4" t="s">
        <v>16</v>
      </c>
      <c r="AB25" s="2">
        <f>Z25/1.5153</f>
        <v>1.9798059790140565</v>
      </c>
      <c r="AC25" s="4" t="s">
        <v>82</v>
      </c>
      <c r="AD25" s="4" t="s">
        <v>83</v>
      </c>
      <c r="AE25" s="4">
        <v>7.75</v>
      </c>
      <c r="AF25" s="4" t="s">
        <v>16</v>
      </c>
      <c r="AG25" s="2">
        <f>AE25/1.5153</f>
        <v>5.114498779119646</v>
      </c>
      <c r="AH25" s="4">
        <v>6.09</v>
      </c>
    </row>
    <row r="26" spans="1:34" ht="12.75">
      <c r="A26" s="4" t="s">
        <v>70</v>
      </c>
      <c r="B26" s="4">
        <v>706</v>
      </c>
      <c r="C26" s="3" t="s">
        <v>84</v>
      </c>
      <c r="D26" s="4">
        <v>75</v>
      </c>
      <c r="E26" s="4" t="s">
        <v>35</v>
      </c>
      <c r="F26" s="2">
        <v>54.75</v>
      </c>
      <c r="G26" s="2">
        <f t="shared" si="0"/>
        <v>36.13145911700653</v>
      </c>
      <c r="H26" s="7">
        <v>20000</v>
      </c>
      <c r="I26" s="4">
        <v>50</v>
      </c>
      <c r="J26" s="4" t="s">
        <v>35</v>
      </c>
      <c r="K26" s="2">
        <f>I26/1.5153*73/100</f>
        <v>24.087639411337687</v>
      </c>
      <c r="L26" s="4">
        <v>50</v>
      </c>
      <c r="M26" s="4" t="s">
        <v>35</v>
      </c>
      <c r="N26" s="2">
        <f>L26/1.5153*73/100</f>
        <v>24.087639411337687</v>
      </c>
      <c r="O26" s="4" t="s">
        <v>36</v>
      </c>
      <c r="P26" s="4" t="s">
        <v>36</v>
      </c>
      <c r="Q26" s="4" t="s">
        <v>36</v>
      </c>
      <c r="R26" s="4" t="s">
        <v>36</v>
      </c>
      <c r="S26" s="4" t="s">
        <v>36</v>
      </c>
      <c r="T26" s="4" t="s">
        <v>36</v>
      </c>
      <c r="U26" s="4" t="s">
        <v>36</v>
      </c>
      <c r="V26" s="4" t="s">
        <v>36</v>
      </c>
      <c r="W26" s="8">
        <v>9808.81</v>
      </c>
      <c r="X26" s="4" t="s">
        <v>35</v>
      </c>
      <c r="Y26" s="4" t="s">
        <v>43</v>
      </c>
      <c r="Z26" s="4">
        <v>1.5</v>
      </c>
      <c r="AA26" s="4" t="s">
        <v>35</v>
      </c>
      <c r="AB26" s="2">
        <f>Z26/$D$16*$G$16</f>
        <v>0.7226291823401306</v>
      </c>
      <c r="AC26" s="4" t="s">
        <v>82</v>
      </c>
      <c r="AD26" s="4" t="s">
        <v>85</v>
      </c>
      <c r="AE26" s="4">
        <v>2.67</v>
      </c>
      <c r="AF26" s="4" t="s">
        <v>35</v>
      </c>
      <c r="AG26" s="2">
        <f>AE26/1.5153*73/100</f>
        <v>1.2862799445654323</v>
      </c>
      <c r="AH26" s="4">
        <v>3.56</v>
      </c>
    </row>
    <row r="27" spans="1:34" ht="12.75">
      <c r="A27" s="4"/>
      <c r="B27" s="4"/>
      <c r="C27" s="3"/>
      <c r="D27" s="4"/>
      <c r="E27" s="4"/>
      <c r="F27" s="2"/>
      <c r="H27" s="7"/>
      <c r="I27" s="4"/>
      <c r="J27" s="4"/>
      <c r="K27" s="2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8"/>
      <c r="X27" s="4"/>
      <c r="Y27" s="4"/>
      <c r="Z27" s="4"/>
      <c r="AA27" s="4"/>
      <c r="AB27" s="2"/>
      <c r="AC27" s="4"/>
      <c r="AD27" s="4"/>
      <c r="AE27" s="4"/>
      <c r="AF27" s="4"/>
      <c r="AG27" s="4"/>
      <c r="AH27" s="4"/>
    </row>
    <row r="28" spans="1:34" ht="12.75">
      <c r="A28" s="4" t="s">
        <v>86</v>
      </c>
      <c r="B28" s="4">
        <v>503</v>
      </c>
      <c r="C28" s="3" t="s">
        <v>87</v>
      </c>
      <c r="D28" s="4">
        <v>225</v>
      </c>
      <c r="E28" s="4" t="s">
        <v>35</v>
      </c>
      <c r="F28" s="2">
        <v>164.25</v>
      </c>
      <c r="G28" s="2">
        <f t="shared" si="0"/>
        <v>108.3943773510196</v>
      </c>
      <c r="H28" s="7">
        <v>10000</v>
      </c>
      <c r="I28" s="7">
        <v>250</v>
      </c>
      <c r="J28" s="4" t="s">
        <v>35</v>
      </c>
      <c r="K28" s="2">
        <f>I28/1.5153*73/100</f>
        <v>120.43819705668844</v>
      </c>
      <c r="L28" s="4">
        <v>50</v>
      </c>
      <c r="M28" s="4" t="s">
        <v>35</v>
      </c>
      <c r="N28" s="2">
        <f>L28/1.5153*73/100</f>
        <v>24.087639411337687</v>
      </c>
      <c r="O28" s="8">
        <v>1300000</v>
      </c>
      <c r="P28" s="4" t="s">
        <v>35</v>
      </c>
      <c r="Q28" s="8" t="s">
        <v>36</v>
      </c>
      <c r="R28" s="8" t="s">
        <v>36</v>
      </c>
      <c r="S28" s="8" t="s">
        <v>36</v>
      </c>
      <c r="T28" s="8" t="s">
        <v>36</v>
      </c>
      <c r="U28" s="8">
        <v>881867.75</v>
      </c>
      <c r="V28" s="4" t="s">
        <v>35</v>
      </c>
      <c r="W28" s="8">
        <v>874132.12</v>
      </c>
      <c r="X28" s="4" t="s">
        <v>35</v>
      </c>
      <c r="Y28" s="4" t="s">
        <v>37</v>
      </c>
      <c r="Z28" s="4">
        <v>17</v>
      </c>
      <c r="AA28" s="4" t="s">
        <v>35</v>
      </c>
      <c r="AB28" s="2">
        <f>Z28/1.5153*73/100</f>
        <v>8.189797399854815</v>
      </c>
      <c r="AC28" s="4" t="s">
        <v>47</v>
      </c>
      <c r="AD28" s="4" t="s">
        <v>88</v>
      </c>
      <c r="AE28" s="4">
        <v>16</v>
      </c>
      <c r="AF28" s="4" t="s">
        <v>35</v>
      </c>
      <c r="AG28" s="2">
        <f>AE28/1.5153*73/100</f>
        <v>7.708044611628061</v>
      </c>
      <c r="AH28" s="4">
        <v>7.11</v>
      </c>
    </row>
    <row r="29" spans="1:34" ht="12.75">
      <c r="A29" s="4" t="s">
        <v>86</v>
      </c>
      <c r="B29" s="4">
        <v>501</v>
      </c>
      <c r="C29" s="3" t="s">
        <v>89</v>
      </c>
      <c r="D29" s="4">
        <v>62</v>
      </c>
      <c r="E29" s="4" t="s">
        <v>35</v>
      </c>
      <c r="F29" s="2">
        <v>45.26</v>
      </c>
      <c r="G29" s="2">
        <f t="shared" si="0"/>
        <v>29.86867287005873</v>
      </c>
      <c r="H29" s="7">
        <v>24000</v>
      </c>
      <c r="I29" s="4">
        <v>83.33</v>
      </c>
      <c r="J29" s="4" t="s">
        <v>35</v>
      </c>
      <c r="K29" s="2">
        <f>I29/1.5153*73/100</f>
        <v>40.14445984293539</v>
      </c>
      <c r="L29" s="4">
        <v>25</v>
      </c>
      <c r="M29" s="4" t="s">
        <v>35</v>
      </c>
      <c r="N29" s="2">
        <f>L29/1.5153*73/100</f>
        <v>12.043819705668843</v>
      </c>
      <c r="O29" s="8">
        <v>900000</v>
      </c>
      <c r="P29" s="4" t="s">
        <v>35</v>
      </c>
      <c r="Q29" s="8" t="s">
        <v>36</v>
      </c>
      <c r="R29" s="8" t="s">
        <v>36</v>
      </c>
      <c r="S29" s="8" t="s">
        <v>36</v>
      </c>
      <c r="T29" s="8" t="s">
        <v>36</v>
      </c>
      <c r="U29" s="8">
        <v>124332.64</v>
      </c>
      <c r="V29" s="4" t="s">
        <v>35</v>
      </c>
      <c r="W29" s="8">
        <v>129342.63</v>
      </c>
      <c r="X29" s="4" t="s">
        <v>35</v>
      </c>
      <c r="Y29" s="4" t="s">
        <v>72</v>
      </c>
      <c r="Z29" s="4">
        <v>3</v>
      </c>
      <c r="AA29" s="4" t="s">
        <v>35</v>
      </c>
      <c r="AB29" s="2">
        <f>Z29/1.5153*73/100</f>
        <v>1.445258364680261</v>
      </c>
      <c r="AC29" s="4" t="s">
        <v>47</v>
      </c>
      <c r="AD29" s="4" t="s">
        <v>90</v>
      </c>
      <c r="AE29" s="4">
        <v>4.33</v>
      </c>
      <c r="AF29" s="4" t="s">
        <v>35</v>
      </c>
      <c r="AG29" s="2">
        <f>AE29/1.5153*73/100</f>
        <v>2.085989573021844</v>
      </c>
      <c r="AH29" s="4">
        <v>7</v>
      </c>
    </row>
    <row r="30" spans="1:34" ht="12.75">
      <c r="A30" s="4" t="s">
        <v>86</v>
      </c>
      <c r="B30" s="4">
        <v>502</v>
      </c>
      <c r="C30" s="3" t="s">
        <v>91</v>
      </c>
      <c r="D30" s="4" t="s">
        <v>36</v>
      </c>
      <c r="E30" s="4" t="s">
        <v>36</v>
      </c>
      <c r="F30" s="2">
        <v>180</v>
      </c>
      <c r="G30" s="2">
        <f t="shared" si="0"/>
        <v>118.78835874084339</v>
      </c>
      <c r="H30" s="7">
        <v>5000</v>
      </c>
      <c r="I30" s="4">
        <v>100</v>
      </c>
      <c r="J30" s="4" t="s">
        <v>38</v>
      </c>
      <c r="K30" s="2">
        <f>I30/$D$6*$G$6</f>
        <v>481.75278822675375</v>
      </c>
      <c r="L30" s="4">
        <v>25</v>
      </c>
      <c r="M30" s="4" t="s">
        <v>38</v>
      </c>
      <c r="N30" s="2">
        <f>L30/$D$6*$G$6</f>
        <v>120.43819705668844</v>
      </c>
      <c r="O30" s="8">
        <v>250000</v>
      </c>
      <c r="P30" s="4" t="s">
        <v>16</v>
      </c>
      <c r="Q30" s="8" t="s">
        <v>36</v>
      </c>
      <c r="R30" s="8" t="s">
        <v>36</v>
      </c>
      <c r="S30" s="8" t="s">
        <v>36</v>
      </c>
      <c r="T30" s="8" t="s">
        <v>36</v>
      </c>
      <c r="U30" s="8" t="s">
        <v>36</v>
      </c>
      <c r="V30" s="4" t="s">
        <v>36</v>
      </c>
      <c r="W30" s="8">
        <v>237642.6</v>
      </c>
      <c r="X30" s="4" t="s">
        <v>16</v>
      </c>
      <c r="Y30" s="4" t="s">
        <v>37</v>
      </c>
      <c r="Z30" s="4">
        <v>20</v>
      </c>
      <c r="AA30" s="4" t="s">
        <v>16</v>
      </c>
      <c r="AB30" s="2">
        <f>Z30/1.5153</f>
        <v>13.198706526760377</v>
      </c>
      <c r="AC30" s="4" t="s">
        <v>47</v>
      </c>
      <c r="AD30" s="4" t="s">
        <v>92</v>
      </c>
      <c r="AE30" s="4">
        <v>18.22</v>
      </c>
      <c r="AF30" s="4" t="s">
        <v>16</v>
      </c>
      <c r="AG30" s="2">
        <f>AE30/1.5153</f>
        <v>12.024021645878703</v>
      </c>
      <c r="AH30" s="4">
        <v>10.12</v>
      </c>
    </row>
    <row r="31" spans="1:34" ht="12.75">
      <c r="A31" s="4" t="s">
        <v>86</v>
      </c>
      <c r="B31" s="4">
        <v>504</v>
      </c>
      <c r="C31" s="3" t="s">
        <v>93</v>
      </c>
      <c r="D31" s="4">
        <v>130</v>
      </c>
      <c r="E31" s="4" t="s">
        <v>35</v>
      </c>
      <c r="F31" s="2">
        <v>94.9</v>
      </c>
      <c r="G31" s="2">
        <f t="shared" si="0"/>
        <v>62.62786246947799</v>
      </c>
      <c r="H31" s="7">
        <v>6948</v>
      </c>
      <c r="I31" s="4">
        <v>100</v>
      </c>
      <c r="J31" s="4" t="s">
        <v>35</v>
      </c>
      <c r="K31" s="2">
        <f>I31/$D$16*$G$16</f>
        <v>48.17527882267538</v>
      </c>
      <c r="L31" s="4">
        <v>60</v>
      </c>
      <c r="M31" s="4" t="s">
        <v>35</v>
      </c>
      <c r="N31" s="2">
        <f>L31/1.5153*73/100</f>
        <v>28.905167293605228</v>
      </c>
      <c r="O31" s="8">
        <v>516000</v>
      </c>
      <c r="P31" s="4" t="s">
        <v>35</v>
      </c>
      <c r="Q31" s="8" t="s">
        <v>36</v>
      </c>
      <c r="R31" s="8" t="s">
        <v>36</v>
      </c>
      <c r="S31" s="8" t="s">
        <v>36</v>
      </c>
      <c r="T31" s="8" t="s">
        <v>36</v>
      </c>
      <c r="U31" s="8">
        <v>85561.27</v>
      </c>
      <c r="V31" s="4" t="s">
        <v>35</v>
      </c>
      <c r="W31" s="8">
        <v>365858.07</v>
      </c>
      <c r="X31" s="4" t="s">
        <v>35</v>
      </c>
      <c r="Y31" s="4" t="s">
        <v>43</v>
      </c>
      <c r="Z31" s="4">
        <v>6</v>
      </c>
      <c r="AA31" s="4" t="s">
        <v>35</v>
      </c>
      <c r="AB31" s="2">
        <f>Z31/1.5153*73/100</f>
        <v>2.890516729360522</v>
      </c>
      <c r="AC31" s="4" t="s">
        <v>94</v>
      </c>
      <c r="AD31" s="4" t="s">
        <v>95</v>
      </c>
      <c r="AE31" s="4">
        <v>12</v>
      </c>
      <c r="AF31" s="4" t="s">
        <v>35</v>
      </c>
      <c r="AG31" s="2">
        <f>AE31/1.5153*73/100</f>
        <v>5.781033458721044</v>
      </c>
      <c r="AH31" s="4">
        <v>9.24</v>
      </c>
    </row>
    <row r="32" spans="1:34" ht="12.75">
      <c r="A32" s="4" t="s">
        <v>86</v>
      </c>
      <c r="B32" s="4">
        <v>512</v>
      </c>
      <c r="C32" s="3" t="s">
        <v>96</v>
      </c>
      <c r="D32" s="4">
        <v>150</v>
      </c>
      <c r="E32" s="4" t="s">
        <v>35</v>
      </c>
      <c r="F32" s="2">
        <v>109.5</v>
      </c>
      <c r="G32" s="2">
        <f t="shared" si="0"/>
        <v>72.26291823401306</v>
      </c>
      <c r="H32" s="7">
        <v>10000</v>
      </c>
      <c r="I32" s="4">
        <v>250</v>
      </c>
      <c r="J32" s="4" t="s">
        <v>35</v>
      </c>
      <c r="K32" s="2">
        <f>I32/1.5153*73/100</f>
        <v>120.43819705668844</v>
      </c>
      <c r="L32" s="4">
        <v>50</v>
      </c>
      <c r="M32" s="4" t="s">
        <v>35</v>
      </c>
      <c r="N32" s="2">
        <f>L32/1.5153*73/100</f>
        <v>24.087639411337687</v>
      </c>
      <c r="O32" s="8">
        <v>1150000</v>
      </c>
      <c r="P32" s="4" t="s">
        <v>35</v>
      </c>
      <c r="Q32" s="8" t="s">
        <v>36</v>
      </c>
      <c r="R32" s="8" t="s">
        <v>36</v>
      </c>
      <c r="S32" s="8" t="s">
        <v>36</v>
      </c>
      <c r="T32" s="8" t="s">
        <v>36</v>
      </c>
      <c r="U32" s="8" t="s">
        <v>36</v>
      </c>
      <c r="V32" s="4" t="s">
        <v>36</v>
      </c>
      <c r="W32" s="8">
        <v>5324.5</v>
      </c>
      <c r="X32" s="4" t="s">
        <v>35</v>
      </c>
      <c r="Y32" s="4" t="s">
        <v>43</v>
      </c>
      <c r="Z32" s="4">
        <v>4</v>
      </c>
      <c r="AA32" s="4" t="s">
        <v>35</v>
      </c>
      <c r="AB32" s="2">
        <f>Z32/1.5153*73/100</f>
        <v>1.9270111529070153</v>
      </c>
      <c r="AC32" s="4" t="s">
        <v>94</v>
      </c>
      <c r="AD32" s="4" t="s">
        <v>97</v>
      </c>
      <c r="AE32" s="4">
        <v>10.33</v>
      </c>
      <c r="AF32" s="4" t="s">
        <v>35</v>
      </c>
      <c r="AG32" s="2">
        <f>AE32/1.5153*73/100</f>
        <v>4.976506302382366</v>
      </c>
      <c r="AH32" s="4">
        <v>6.89</v>
      </c>
    </row>
    <row r="33" spans="1:34" ht="12.75">
      <c r="A33" s="4" t="s">
        <v>86</v>
      </c>
      <c r="B33" s="4">
        <v>513</v>
      </c>
      <c r="C33" s="3" t="s">
        <v>98</v>
      </c>
      <c r="D33" s="4">
        <v>7</v>
      </c>
      <c r="E33" s="4" t="s">
        <v>35</v>
      </c>
      <c r="F33" s="2">
        <v>5.11</v>
      </c>
      <c r="G33" s="2">
        <f t="shared" si="0"/>
        <v>3.3722695175872763</v>
      </c>
      <c r="H33" s="7">
        <v>30000</v>
      </c>
      <c r="I33" s="7">
        <v>100</v>
      </c>
      <c r="J33" s="4" t="s">
        <v>35</v>
      </c>
      <c r="K33" s="2">
        <f>I33/1.5153*73/100</f>
        <v>48.175278822675374</v>
      </c>
      <c r="L33" s="4">
        <v>20</v>
      </c>
      <c r="M33" s="4" t="s">
        <v>35</v>
      </c>
      <c r="N33" s="2">
        <f>L33/1.5153*73/100</f>
        <v>9.635055764535075</v>
      </c>
      <c r="O33" s="8">
        <v>3220</v>
      </c>
      <c r="P33" s="4" t="s">
        <v>35</v>
      </c>
      <c r="Q33" s="8" t="s">
        <v>36</v>
      </c>
      <c r="R33" s="8" t="s">
        <v>36</v>
      </c>
      <c r="S33" s="8" t="s">
        <v>36</v>
      </c>
      <c r="T33" s="8" t="s">
        <v>36</v>
      </c>
      <c r="U33" s="8" t="s">
        <v>36</v>
      </c>
      <c r="V33" s="4" t="s">
        <v>36</v>
      </c>
      <c r="W33" s="8">
        <v>249521.11</v>
      </c>
      <c r="X33" s="4" t="s">
        <v>35</v>
      </c>
      <c r="Y33" s="4" t="s">
        <v>43</v>
      </c>
      <c r="Z33" s="4">
        <v>2</v>
      </c>
      <c r="AA33" s="4" t="s">
        <v>35</v>
      </c>
      <c r="AB33" s="2">
        <f>Z33/1.5153*73/100</f>
        <v>0.9635055764535077</v>
      </c>
      <c r="AC33" s="4" t="s">
        <v>47</v>
      </c>
      <c r="AD33" s="4" t="s">
        <v>99</v>
      </c>
      <c r="AE33" s="4">
        <v>0.67</v>
      </c>
      <c r="AF33" s="4" t="s">
        <v>35</v>
      </c>
      <c r="AG33" s="2">
        <f>AE33/1.5153*73/100</f>
        <v>0.322774368111925</v>
      </c>
      <c r="AH33" s="4">
        <v>9.57</v>
      </c>
    </row>
    <row r="34" spans="1:34" ht="12.75">
      <c r="A34" s="4"/>
      <c r="B34" s="4"/>
      <c r="C34" s="6"/>
      <c r="D34" s="4"/>
      <c r="F34" s="2"/>
      <c r="H34" s="4"/>
      <c r="I34" s="4"/>
      <c r="J34" s="4"/>
      <c r="K34" s="2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C34" s="4"/>
      <c r="AD34" s="4"/>
      <c r="AE34" s="4"/>
      <c r="AF34" s="4"/>
      <c r="AG34" s="4"/>
      <c r="AH34" s="4"/>
    </row>
    <row r="35" spans="1:34" ht="12.75">
      <c r="A35" s="4" t="s">
        <v>100</v>
      </c>
      <c r="B35" s="4">
        <v>601</v>
      </c>
      <c r="C35" s="3" t="s">
        <v>101</v>
      </c>
      <c r="D35" s="4">
        <v>320</v>
      </c>
      <c r="E35" s="4" t="s">
        <v>35</v>
      </c>
      <c r="F35" s="2">
        <v>233</v>
      </c>
      <c r="G35" s="2">
        <f t="shared" si="0"/>
        <v>153.76493103675838</v>
      </c>
      <c r="H35" s="7">
        <v>8000</v>
      </c>
      <c r="I35" s="4">
        <v>250</v>
      </c>
      <c r="J35" s="4" t="s">
        <v>35</v>
      </c>
      <c r="K35" s="2">
        <f>I35/1.5153*73/100</f>
        <v>120.43819705668844</v>
      </c>
      <c r="L35" s="4">
        <v>50</v>
      </c>
      <c r="M35" s="4" t="s">
        <v>35</v>
      </c>
      <c r="N35" s="2">
        <f>L35/1.5153*73/100</f>
        <v>24.087639411337687</v>
      </c>
      <c r="O35" s="7">
        <v>1046763.76</v>
      </c>
      <c r="P35" s="4" t="s">
        <v>35</v>
      </c>
      <c r="Q35" s="7" t="s">
        <v>36</v>
      </c>
      <c r="R35" s="7" t="s">
        <v>36</v>
      </c>
      <c r="S35" s="7" t="s">
        <v>36</v>
      </c>
      <c r="T35" s="7" t="s">
        <v>36</v>
      </c>
      <c r="U35" s="7" t="s">
        <v>36</v>
      </c>
      <c r="V35" s="4" t="s">
        <v>36</v>
      </c>
      <c r="W35" s="8">
        <v>288875.16</v>
      </c>
      <c r="X35" s="4" t="s">
        <v>35</v>
      </c>
      <c r="Y35" s="4" t="s">
        <v>43</v>
      </c>
      <c r="Z35" s="4">
        <v>26.5</v>
      </c>
      <c r="AA35" s="4" t="s">
        <v>35</v>
      </c>
      <c r="AB35" s="2">
        <f>Z35/1.5153*73/100</f>
        <v>12.766448888008973</v>
      </c>
      <c r="AC35" s="4" t="s">
        <v>47</v>
      </c>
      <c r="AD35" s="4" t="s">
        <v>102</v>
      </c>
      <c r="AE35" s="4">
        <v>19.75</v>
      </c>
      <c r="AF35" s="4" t="s">
        <v>35</v>
      </c>
      <c r="AG35" s="2">
        <f>AE35/1.5153*73/100</f>
        <v>9.514617567478387</v>
      </c>
      <c r="AH35" s="4">
        <v>6.17</v>
      </c>
    </row>
    <row r="36" spans="1:34" ht="12.75">
      <c r="A36" s="4" t="s">
        <v>100</v>
      </c>
      <c r="B36" s="4">
        <v>602</v>
      </c>
      <c r="C36" s="3" t="s">
        <v>103</v>
      </c>
      <c r="D36" s="4">
        <v>89</v>
      </c>
      <c r="E36" s="4" t="s">
        <v>35</v>
      </c>
      <c r="F36" s="2">
        <v>64.97</v>
      </c>
      <c r="G36" s="2">
        <f t="shared" si="0"/>
        <v>42.87599815218108</v>
      </c>
      <c r="H36" s="7">
        <v>20000</v>
      </c>
      <c r="I36" s="4">
        <v>100</v>
      </c>
      <c r="J36" s="4" t="s">
        <v>35</v>
      </c>
      <c r="K36" s="2">
        <f>I36/1.5153*73/100</f>
        <v>48.175278822675374</v>
      </c>
      <c r="L36" s="4">
        <v>20</v>
      </c>
      <c r="M36" s="4" t="s">
        <v>35</v>
      </c>
      <c r="N36" s="2">
        <f>L36/1.5153*73/100</f>
        <v>9.635055764535075</v>
      </c>
      <c r="O36" s="7">
        <v>1000000</v>
      </c>
      <c r="P36" s="4" t="s">
        <v>35</v>
      </c>
      <c r="Q36" s="7" t="s">
        <v>36</v>
      </c>
      <c r="R36" s="7" t="s">
        <v>36</v>
      </c>
      <c r="S36" s="7" t="s">
        <v>36</v>
      </c>
      <c r="T36" s="7" t="s">
        <v>36</v>
      </c>
      <c r="U36" s="7" t="s">
        <v>36</v>
      </c>
      <c r="V36" s="4" t="s">
        <v>36</v>
      </c>
      <c r="W36" s="8">
        <v>237802.9</v>
      </c>
      <c r="X36" s="4" t="s">
        <v>35</v>
      </c>
      <c r="Y36" s="4" t="s">
        <v>43</v>
      </c>
      <c r="Z36" s="4">
        <v>6.65</v>
      </c>
      <c r="AA36" s="4" t="s">
        <v>35</v>
      </c>
      <c r="AB36" s="2">
        <f>Z36/1.5153*73/100</f>
        <v>3.203656041707913</v>
      </c>
      <c r="AC36" s="4" t="s">
        <v>47</v>
      </c>
      <c r="AD36" s="4" t="s">
        <v>102</v>
      </c>
      <c r="AE36" s="4">
        <v>6.86</v>
      </c>
      <c r="AF36" s="4" t="s">
        <v>35</v>
      </c>
      <c r="AG36" s="2">
        <f>AE36/1.5153*73/100</f>
        <v>3.3048241272355305</v>
      </c>
      <c r="AH36" s="4">
        <v>7.8</v>
      </c>
    </row>
    <row r="37" spans="1:34" ht="12.75">
      <c r="A37" s="4"/>
      <c r="B37" s="4"/>
      <c r="C37" s="6"/>
      <c r="D37" s="4"/>
      <c r="F37" s="2"/>
      <c r="H37" s="4"/>
      <c r="I37" s="4"/>
      <c r="J37" s="4"/>
      <c r="K37" s="2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C37" s="4"/>
      <c r="AD37" s="4"/>
      <c r="AE37" s="4"/>
      <c r="AF37" s="4"/>
      <c r="AG37" s="4"/>
      <c r="AH37" s="4"/>
    </row>
    <row r="38" spans="1:34" ht="12.75">
      <c r="A38" s="4" t="s">
        <v>104</v>
      </c>
      <c r="B38" s="4">
        <v>812</v>
      </c>
      <c r="C38" s="3" t="s">
        <v>105</v>
      </c>
      <c r="D38" s="4" t="s">
        <v>36</v>
      </c>
      <c r="E38" s="4" t="s">
        <v>36</v>
      </c>
      <c r="F38" s="2">
        <v>2.5</v>
      </c>
      <c r="G38" s="2">
        <f t="shared" si="0"/>
        <v>1.6498383158450471</v>
      </c>
      <c r="H38" s="7">
        <v>20000</v>
      </c>
      <c r="I38" s="4">
        <v>100</v>
      </c>
      <c r="J38" s="4" t="s">
        <v>16</v>
      </c>
      <c r="K38" s="2">
        <f>I38/1.5153</f>
        <v>65.99353263380188</v>
      </c>
      <c r="L38" s="4">
        <v>100</v>
      </c>
      <c r="M38" s="4" t="s">
        <v>16</v>
      </c>
      <c r="N38" s="2">
        <f>L38/1.5153</f>
        <v>65.99353263380188</v>
      </c>
      <c r="O38" s="8" t="s">
        <v>36</v>
      </c>
      <c r="P38" s="4" t="s">
        <v>36</v>
      </c>
      <c r="Q38" s="8" t="s">
        <v>36</v>
      </c>
      <c r="R38" s="8" t="s">
        <v>36</v>
      </c>
      <c r="S38" s="8" t="s">
        <v>36</v>
      </c>
      <c r="T38" s="8" t="s">
        <v>36</v>
      </c>
      <c r="U38" s="8" t="s">
        <v>36</v>
      </c>
      <c r="V38" s="4" t="s">
        <v>36</v>
      </c>
      <c r="W38" s="8">
        <v>-154503.62</v>
      </c>
      <c r="X38" s="4" t="s">
        <v>16</v>
      </c>
      <c r="Y38" s="4" t="s">
        <v>43</v>
      </c>
      <c r="Z38" s="4">
        <v>0</v>
      </c>
      <c r="AA38" s="4" t="s">
        <v>36</v>
      </c>
      <c r="AB38" s="2">
        <v>0</v>
      </c>
      <c r="AC38" s="4" t="s">
        <v>36</v>
      </c>
      <c r="AD38" s="4" t="s">
        <v>36</v>
      </c>
      <c r="AE38" s="4">
        <v>0</v>
      </c>
      <c r="AF38" s="4" t="s">
        <v>36</v>
      </c>
      <c r="AG38" s="4" t="s">
        <v>36</v>
      </c>
      <c r="AH38" s="4" t="s">
        <v>36</v>
      </c>
    </row>
    <row r="39" spans="1:35" ht="12.75">
      <c r="A39" s="4" t="s">
        <v>104</v>
      </c>
      <c r="B39" s="4">
        <v>813</v>
      </c>
      <c r="C39" s="3" t="s">
        <v>106</v>
      </c>
      <c r="D39" s="4">
        <v>6</v>
      </c>
      <c r="E39" s="4" t="s">
        <v>35</v>
      </c>
      <c r="F39" s="2">
        <v>4.38</v>
      </c>
      <c r="G39" s="2">
        <f t="shared" si="0"/>
        <v>2.8905167293605225</v>
      </c>
      <c r="H39" s="7">
        <v>60000</v>
      </c>
      <c r="I39" s="4">
        <v>8</v>
      </c>
      <c r="J39" s="4" t="s">
        <v>35</v>
      </c>
      <c r="K39" s="2">
        <f>I39/1.5153*73/100</f>
        <v>3.8540223058140306</v>
      </c>
      <c r="L39" s="4">
        <v>5</v>
      </c>
      <c r="M39" s="4" t="s">
        <v>35</v>
      </c>
      <c r="N39" s="2">
        <f>L39/1.5153*73/100</f>
        <v>2.4087639411337687</v>
      </c>
      <c r="O39" s="8" t="s">
        <v>36</v>
      </c>
      <c r="P39" s="4" t="s">
        <v>36</v>
      </c>
      <c r="Q39" s="8" t="s">
        <v>36</v>
      </c>
      <c r="R39" s="8" t="s">
        <v>36</v>
      </c>
      <c r="S39" s="8" t="s">
        <v>36</v>
      </c>
      <c r="T39" s="8" t="s">
        <v>36</v>
      </c>
      <c r="U39" s="8" t="s">
        <v>36</v>
      </c>
      <c r="V39" s="4" t="s">
        <v>36</v>
      </c>
      <c r="W39" s="8" t="s">
        <v>36</v>
      </c>
      <c r="X39" s="4" t="s">
        <v>36</v>
      </c>
      <c r="Y39" s="4" t="s">
        <v>36</v>
      </c>
      <c r="Z39" s="4" t="s">
        <v>107</v>
      </c>
      <c r="AA39" s="4" t="s">
        <v>36</v>
      </c>
      <c r="AB39" s="2" t="s">
        <v>36</v>
      </c>
      <c r="AC39" s="4" t="s">
        <v>36</v>
      </c>
      <c r="AD39" s="4" t="s">
        <v>36</v>
      </c>
      <c r="AE39" s="4" t="s">
        <v>36</v>
      </c>
      <c r="AF39" s="4" t="s">
        <v>36</v>
      </c>
      <c r="AG39" s="4" t="s">
        <v>36</v>
      </c>
      <c r="AH39" s="4" t="s">
        <v>36</v>
      </c>
      <c r="AI39" s="3" t="s">
        <v>108</v>
      </c>
    </row>
    <row r="40" spans="1:35" ht="12.75">
      <c r="A40" s="4" t="s">
        <v>104</v>
      </c>
      <c r="B40" s="4">
        <v>814</v>
      </c>
      <c r="C40" s="3" t="s">
        <v>109</v>
      </c>
      <c r="D40" s="4">
        <v>1.6</v>
      </c>
      <c r="E40" s="4" t="s">
        <v>35</v>
      </c>
      <c r="F40" s="2">
        <v>1.17</v>
      </c>
      <c r="G40" s="2">
        <f t="shared" si="0"/>
        <v>0.772124331815482</v>
      </c>
      <c r="H40" s="7">
        <v>30000</v>
      </c>
      <c r="I40" s="4">
        <v>1</v>
      </c>
      <c r="J40" s="4" t="s">
        <v>35</v>
      </c>
      <c r="K40" s="2">
        <f>I40/1.5153*73/100</f>
        <v>0.4817527882267538</v>
      </c>
      <c r="L40" s="4">
        <v>1</v>
      </c>
      <c r="M40" s="4" t="s">
        <v>35</v>
      </c>
      <c r="N40" s="2">
        <f>L40/1.5153*73/100</f>
        <v>0.4817527882267538</v>
      </c>
      <c r="O40" s="8" t="s">
        <v>36</v>
      </c>
      <c r="P40" s="4" t="s">
        <v>36</v>
      </c>
      <c r="Q40" s="8" t="s">
        <v>36</v>
      </c>
      <c r="R40" s="8" t="s">
        <v>36</v>
      </c>
      <c r="S40" s="8" t="s">
        <v>36</v>
      </c>
      <c r="T40" s="8" t="s">
        <v>36</v>
      </c>
      <c r="U40" s="8" t="s">
        <v>36</v>
      </c>
      <c r="V40" s="4" t="s">
        <v>36</v>
      </c>
      <c r="W40" s="8" t="s">
        <v>36</v>
      </c>
      <c r="X40" s="4" t="s">
        <v>36</v>
      </c>
      <c r="Y40" s="4" t="s">
        <v>36</v>
      </c>
      <c r="Z40" s="4" t="s">
        <v>107</v>
      </c>
      <c r="AA40" s="4" t="s">
        <v>36</v>
      </c>
      <c r="AB40" s="2" t="s">
        <v>36</v>
      </c>
      <c r="AC40" s="4" t="s">
        <v>36</v>
      </c>
      <c r="AD40" s="4" t="s">
        <v>36</v>
      </c>
      <c r="AE40" s="4" t="s">
        <v>36</v>
      </c>
      <c r="AF40" s="4" t="s">
        <v>36</v>
      </c>
      <c r="AG40" s="4" t="s">
        <v>36</v>
      </c>
      <c r="AH40" s="4" t="s">
        <v>36</v>
      </c>
      <c r="AI40" s="3" t="s">
        <v>110</v>
      </c>
    </row>
    <row r="41" spans="1:34" ht="12.75">
      <c r="A41" s="4" t="s">
        <v>104</v>
      </c>
      <c r="B41" s="4">
        <v>815</v>
      </c>
      <c r="C41" s="3" t="s">
        <v>111</v>
      </c>
      <c r="D41" s="4">
        <v>3.9</v>
      </c>
      <c r="E41" s="4" t="s">
        <v>35</v>
      </c>
      <c r="F41" s="2">
        <v>2.85</v>
      </c>
      <c r="G41" s="2">
        <f t="shared" si="0"/>
        <v>1.8808156800633538</v>
      </c>
      <c r="H41" s="7">
        <v>45000</v>
      </c>
      <c r="I41" s="4">
        <v>5</v>
      </c>
      <c r="J41" s="4" t="s">
        <v>35</v>
      </c>
      <c r="K41" s="2">
        <f>I41/1.5153*73/100</f>
        <v>2.4087639411337687</v>
      </c>
      <c r="L41" s="4">
        <v>5</v>
      </c>
      <c r="M41" s="4" t="s">
        <v>35</v>
      </c>
      <c r="N41" s="2">
        <f>L41/1.5153*73/100</f>
        <v>2.4087639411337687</v>
      </c>
      <c r="O41" s="8" t="s">
        <v>36</v>
      </c>
      <c r="P41" s="4" t="s">
        <v>36</v>
      </c>
      <c r="Q41" s="8" t="s">
        <v>36</v>
      </c>
      <c r="R41" s="8" t="s">
        <v>36</v>
      </c>
      <c r="S41" s="8" t="s">
        <v>36</v>
      </c>
      <c r="T41" s="8" t="s">
        <v>36</v>
      </c>
      <c r="U41" s="8" t="s">
        <v>36</v>
      </c>
      <c r="V41" s="4" t="s">
        <v>36</v>
      </c>
      <c r="W41" s="8">
        <v>-86773.04</v>
      </c>
      <c r="X41" s="4" t="s">
        <v>35</v>
      </c>
      <c r="Y41" s="4" t="s">
        <v>83</v>
      </c>
      <c r="Z41" s="4">
        <v>5</v>
      </c>
      <c r="AA41" s="4" t="s">
        <v>61</v>
      </c>
      <c r="AB41" s="2">
        <f>Z41/100*N41</f>
        <v>0.12043819705668844</v>
      </c>
      <c r="AC41" s="4" t="s">
        <v>39</v>
      </c>
      <c r="AD41" s="4" t="s">
        <v>112</v>
      </c>
      <c r="AE41" s="4">
        <v>0.48</v>
      </c>
      <c r="AF41" s="4" t="s">
        <v>35</v>
      </c>
      <c r="AG41" s="2">
        <f>AE41/1.5153*73/100</f>
        <v>0.2312413383488418</v>
      </c>
      <c r="AH41" s="4">
        <v>12.3</v>
      </c>
    </row>
    <row r="42" spans="1:35" ht="12.75">
      <c r="A42" s="4" t="s">
        <v>104</v>
      </c>
      <c r="B42" s="4">
        <v>816</v>
      </c>
      <c r="C42" s="3" t="s">
        <v>113</v>
      </c>
      <c r="D42" s="4">
        <v>41</v>
      </c>
      <c r="E42" s="4" t="s">
        <v>35</v>
      </c>
      <c r="F42" s="2">
        <v>30.66</v>
      </c>
      <c r="G42" s="2">
        <f t="shared" si="0"/>
        <v>20.233617105523656</v>
      </c>
      <c r="H42" s="7">
        <v>200000</v>
      </c>
      <c r="I42" s="4">
        <v>1</v>
      </c>
      <c r="J42" s="4" t="s">
        <v>38</v>
      </c>
      <c r="K42" s="2">
        <f>I42/$D$6*$G$6</f>
        <v>4.817527882267537</v>
      </c>
      <c r="L42" s="9" t="s">
        <v>114</v>
      </c>
      <c r="M42" s="4" t="s">
        <v>38</v>
      </c>
      <c r="N42" s="2">
        <f>(178/240)/$D$6*$G$6</f>
        <v>3.5729998460150902</v>
      </c>
      <c r="O42" s="8">
        <v>0</v>
      </c>
      <c r="P42" s="4" t="s">
        <v>36</v>
      </c>
      <c r="Q42" s="8" t="s">
        <v>36</v>
      </c>
      <c r="R42" s="8" t="s">
        <v>36</v>
      </c>
      <c r="S42" s="8" t="s">
        <v>36</v>
      </c>
      <c r="T42" s="8" t="s">
        <v>36</v>
      </c>
      <c r="U42" s="8" t="s">
        <v>36</v>
      </c>
      <c r="V42" s="4" t="s">
        <v>36</v>
      </c>
      <c r="W42" s="8" t="s">
        <v>115</v>
      </c>
      <c r="X42" s="4" t="s">
        <v>38</v>
      </c>
      <c r="Y42" s="4" t="s">
        <v>116</v>
      </c>
      <c r="Z42" s="4">
        <v>0.52</v>
      </c>
      <c r="AA42" s="4" t="s">
        <v>35</v>
      </c>
      <c r="AB42" s="2">
        <f>Z42/1.5153*73/100</f>
        <v>0.25051144987791196</v>
      </c>
      <c r="AC42" s="4" t="s">
        <v>117</v>
      </c>
      <c r="AD42" s="4" t="s">
        <v>118</v>
      </c>
      <c r="AE42" s="4">
        <v>0.76</v>
      </c>
      <c r="AF42" s="4" t="s">
        <v>35</v>
      </c>
      <c r="AG42" s="2">
        <f>AE42/1.5153*73/100</f>
        <v>0.36613211905233284</v>
      </c>
      <c r="AH42" s="4">
        <v>0.23</v>
      </c>
      <c r="AI42" s="3" t="s">
        <v>119</v>
      </c>
    </row>
    <row r="43" spans="1:34" ht="12.75">
      <c r="A43" s="4"/>
      <c r="B43" s="4"/>
      <c r="C43" s="3"/>
      <c r="D43" s="4"/>
      <c r="E43" s="4"/>
      <c r="F43" s="2"/>
      <c r="H43" s="7"/>
      <c r="I43" s="4"/>
      <c r="J43" s="4"/>
      <c r="K43" s="2"/>
      <c r="L43" s="9"/>
      <c r="M43" s="4"/>
      <c r="N43" s="4"/>
      <c r="O43" s="8"/>
      <c r="P43" s="4"/>
      <c r="Q43" s="8"/>
      <c r="R43" s="8"/>
      <c r="S43" s="8"/>
      <c r="T43" s="8"/>
      <c r="U43" s="8"/>
      <c r="V43" s="4"/>
      <c r="W43" s="8"/>
      <c r="X43" s="4"/>
      <c r="Y43" s="4"/>
      <c r="Z43" s="4"/>
      <c r="AA43" s="4"/>
      <c r="AB43" s="2"/>
      <c r="AC43" s="4"/>
      <c r="AD43" s="4"/>
      <c r="AE43" s="4"/>
      <c r="AF43" s="4"/>
      <c r="AG43" s="4"/>
      <c r="AH43" s="4"/>
    </row>
    <row r="44" spans="1:34" ht="12.75">
      <c r="A44" s="4" t="s">
        <v>120</v>
      </c>
      <c r="B44" s="4">
        <v>211</v>
      </c>
      <c r="C44" s="3" t="s">
        <v>121</v>
      </c>
      <c r="D44" s="4" t="s">
        <v>36</v>
      </c>
      <c r="E44" s="4" t="s">
        <v>36</v>
      </c>
      <c r="F44" s="2">
        <v>195</v>
      </c>
      <c r="G44" s="2">
        <f t="shared" si="0"/>
        <v>128.68738863591366</v>
      </c>
      <c r="H44" s="7">
        <v>1000</v>
      </c>
      <c r="I44" s="4">
        <v>100</v>
      </c>
      <c r="J44" s="4" t="s">
        <v>16</v>
      </c>
      <c r="K44" s="2">
        <f>I44/1.5153</f>
        <v>65.99353263380188</v>
      </c>
      <c r="L44" s="4">
        <v>100</v>
      </c>
      <c r="M44" s="4" t="s">
        <v>16</v>
      </c>
      <c r="N44" s="2">
        <f>L44/1.5153</f>
        <v>65.99353263380188</v>
      </c>
      <c r="O44" s="7">
        <v>75000</v>
      </c>
      <c r="P44" s="4" t="s">
        <v>16</v>
      </c>
      <c r="Q44" s="7" t="s">
        <v>36</v>
      </c>
      <c r="R44" s="7" t="s">
        <v>36</v>
      </c>
      <c r="S44" s="7" t="s">
        <v>36</v>
      </c>
      <c r="T44" s="7" t="s">
        <v>36</v>
      </c>
      <c r="U44" s="7" t="s">
        <v>36</v>
      </c>
      <c r="V44" s="4" t="s">
        <v>36</v>
      </c>
      <c r="W44" s="8">
        <v>780</v>
      </c>
      <c r="X44" s="4" t="s">
        <v>16</v>
      </c>
      <c r="Y44" s="4" t="s">
        <v>43</v>
      </c>
      <c r="Z44" s="4">
        <v>5</v>
      </c>
      <c r="AA44" s="4" t="s">
        <v>16</v>
      </c>
      <c r="AB44" s="2">
        <f>Z44/1.5153</f>
        <v>3.2996766316900943</v>
      </c>
      <c r="AC44" s="4" t="s">
        <v>82</v>
      </c>
      <c r="AD44" s="4" t="s">
        <v>122</v>
      </c>
      <c r="AE44" s="4">
        <v>20</v>
      </c>
      <c r="AF44" s="4" t="s">
        <v>16</v>
      </c>
      <c r="AG44" s="2">
        <f>AE44/1.5153</f>
        <v>13.198706526760377</v>
      </c>
      <c r="AH44" s="4">
        <v>10.26</v>
      </c>
    </row>
    <row r="45" spans="1:35" ht="12.75">
      <c r="A45" s="4" t="s">
        <v>120</v>
      </c>
      <c r="B45" s="4">
        <v>216</v>
      </c>
      <c r="C45" s="6" t="s">
        <v>123</v>
      </c>
      <c r="D45" s="4">
        <v>75</v>
      </c>
      <c r="E45" s="4" t="s">
        <v>124</v>
      </c>
      <c r="F45" s="2">
        <f>75*1.05</f>
        <v>78.75</v>
      </c>
      <c r="G45" s="2">
        <f t="shared" si="0"/>
        <v>51.969906949118986</v>
      </c>
      <c r="H45" s="7">
        <v>8600</v>
      </c>
      <c r="I45" s="4">
        <v>50</v>
      </c>
      <c r="J45" s="4" t="s">
        <v>124</v>
      </c>
      <c r="K45" s="2">
        <f>50/75*$G$45</f>
        <v>34.64660463274599</v>
      </c>
      <c r="L45" s="4">
        <v>50</v>
      </c>
      <c r="M45" s="4" t="s">
        <v>124</v>
      </c>
      <c r="N45" s="2">
        <f>50/75*$G$45</f>
        <v>34.64660463274599</v>
      </c>
      <c r="O45" s="8">
        <v>84000</v>
      </c>
      <c r="P45" s="4" t="s">
        <v>124</v>
      </c>
      <c r="Q45" s="8">
        <v>25235.77</v>
      </c>
      <c r="R45" s="8" t="s">
        <v>16</v>
      </c>
      <c r="S45" s="8" t="s">
        <v>36</v>
      </c>
      <c r="T45" s="8" t="s">
        <v>36</v>
      </c>
      <c r="U45" s="8" t="s">
        <v>36</v>
      </c>
      <c r="V45" s="4" t="s">
        <v>36</v>
      </c>
      <c r="W45" s="8">
        <v>5357.28</v>
      </c>
      <c r="X45" s="4" t="s">
        <v>16</v>
      </c>
      <c r="Y45" s="4" t="s">
        <v>43</v>
      </c>
      <c r="Z45" s="4">
        <v>4</v>
      </c>
      <c r="AA45" s="4" t="s">
        <v>61</v>
      </c>
      <c r="AB45" s="2">
        <f>Z45/100*N45</f>
        <v>1.3858641853098397</v>
      </c>
      <c r="AC45" s="4" t="s">
        <v>117</v>
      </c>
      <c r="AD45" s="4" t="s">
        <v>125</v>
      </c>
      <c r="AE45" s="4">
        <v>5.83</v>
      </c>
      <c r="AF45" s="4" t="s">
        <v>16</v>
      </c>
      <c r="AG45" s="2">
        <f>AE45/1.5153</f>
        <v>3.84742295255065</v>
      </c>
      <c r="AH45" s="4">
        <v>7.77</v>
      </c>
      <c r="AI45" s="3" t="s">
        <v>126</v>
      </c>
    </row>
    <row r="46" spans="1:34" ht="12.75">
      <c r="A46" s="4" t="s">
        <v>120</v>
      </c>
      <c r="B46" s="4">
        <v>901</v>
      </c>
      <c r="C46" s="3" t="s">
        <v>127</v>
      </c>
      <c r="D46" s="4" t="s">
        <v>36</v>
      </c>
      <c r="E46" s="4" t="s">
        <v>36</v>
      </c>
      <c r="F46" s="2">
        <v>160</v>
      </c>
      <c r="G46" s="2">
        <f t="shared" si="0"/>
        <v>105.58965221408302</v>
      </c>
      <c r="H46" s="7">
        <v>2000</v>
      </c>
      <c r="I46" s="4">
        <v>100</v>
      </c>
      <c r="J46" s="4" t="s">
        <v>16</v>
      </c>
      <c r="K46" s="2">
        <f>I46/1.5153</f>
        <v>65.99353263380188</v>
      </c>
      <c r="L46" s="4">
        <v>100</v>
      </c>
      <c r="M46" s="4" t="s">
        <v>16</v>
      </c>
      <c r="N46" s="2">
        <f>L46/1.5153</f>
        <v>65.99353263380188</v>
      </c>
      <c r="O46" s="8">
        <v>125425.39</v>
      </c>
      <c r="P46" s="4" t="s">
        <v>16</v>
      </c>
      <c r="Q46" s="8" t="s">
        <v>36</v>
      </c>
      <c r="R46" s="8" t="s">
        <v>36</v>
      </c>
      <c r="S46" s="8" t="s">
        <v>36</v>
      </c>
      <c r="T46" s="8" t="s">
        <v>36</v>
      </c>
      <c r="U46" s="8" t="s">
        <v>36</v>
      </c>
      <c r="V46" s="4" t="s">
        <v>36</v>
      </c>
      <c r="W46" s="8">
        <v>4059.45</v>
      </c>
      <c r="X46" s="4" t="s">
        <v>16</v>
      </c>
      <c r="Y46" s="4" t="s">
        <v>43</v>
      </c>
      <c r="Z46" s="4">
        <v>6</v>
      </c>
      <c r="AA46" s="4" t="s">
        <v>61</v>
      </c>
      <c r="AB46" s="2">
        <f>Z46/100*N46</f>
        <v>3.9596119580281126</v>
      </c>
      <c r="AC46" s="4" t="s">
        <v>82</v>
      </c>
      <c r="AD46" s="4" t="s">
        <v>128</v>
      </c>
      <c r="AE46" s="4">
        <v>14.67</v>
      </c>
      <c r="AF46" s="4" t="s">
        <v>16</v>
      </c>
      <c r="AG46" s="2">
        <f>AE46/1.5153</f>
        <v>9.681251237378737</v>
      </c>
      <c r="AH46" s="4">
        <v>9.17</v>
      </c>
    </row>
    <row r="47" spans="1:34" ht="12.75">
      <c r="A47" s="4" t="s">
        <v>120</v>
      </c>
      <c r="B47" s="4">
        <v>902</v>
      </c>
      <c r="C47" s="3" t="s">
        <v>129</v>
      </c>
      <c r="D47" s="4" t="s">
        <v>36</v>
      </c>
      <c r="E47" s="4" t="s">
        <v>36</v>
      </c>
      <c r="F47" s="2">
        <v>140</v>
      </c>
      <c r="G47" s="2">
        <f t="shared" si="0"/>
        <v>92.39094568732264</v>
      </c>
      <c r="H47" s="7">
        <v>1000</v>
      </c>
      <c r="I47" s="4">
        <v>100</v>
      </c>
      <c r="J47" s="4" t="s">
        <v>16</v>
      </c>
      <c r="K47" s="2">
        <f>I47/1.5153</f>
        <v>65.99353263380188</v>
      </c>
      <c r="L47" s="4">
        <v>100</v>
      </c>
      <c r="M47" s="4" t="s">
        <v>16</v>
      </c>
      <c r="N47" s="2">
        <f>L47/1.5153</f>
        <v>65.99353263380188</v>
      </c>
      <c r="O47" s="8">
        <v>57152.84</v>
      </c>
      <c r="P47" s="4" t="s">
        <v>16</v>
      </c>
      <c r="Q47" s="8" t="s">
        <v>36</v>
      </c>
      <c r="R47" s="8" t="s">
        <v>36</v>
      </c>
      <c r="S47" s="8" t="s">
        <v>36</v>
      </c>
      <c r="T47" s="8" t="s">
        <v>36</v>
      </c>
      <c r="U47" s="8" t="s">
        <v>36</v>
      </c>
      <c r="V47" s="4" t="s">
        <v>36</v>
      </c>
      <c r="W47" s="8">
        <v>2048.66</v>
      </c>
      <c r="X47" s="4" t="s">
        <v>16</v>
      </c>
      <c r="Y47" s="4" t="s">
        <v>43</v>
      </c>
      <c r="Z47" s="4">
        <v>5</v>
      </c>
      <c r="AA47" s="4" t="s">
        <v>61</v>
      </c>
      <c r="AB47" s="2">
        <f>Z47/100*N47</f>
        <v>3.299676631690094</v>
      </c>
      <c r="AC47" s="4" t="s">
        <v>82</v>
      </c>
      <c r="AD47" s="4" t="s">
        <v>128</v>
      </c>
      <c r="AE47" s="4">
        <v>13</v>
      </c>
      <c r="AF47" s="4" t="s">
        <v>16</v>
      </c>
      <c r="AG47" s="2">
        <f>AE47/1.5153</f>
        <v>8.579159242394244</v>
      </c>
      <c r="AH47" s="4">
        <v>9.29</v>
      </c>
    </row>
    <row r="48" spans="1:34" ht="12.75">
      <c r="A48" s="4"/>
      <c r="B48" s="4"/>
      <c r="C48" s="6"/>
      <c r="D48" s="4"/>
      <c r="F48" s="2"/>
      <c r="H48" s="4"/>
      <c r="I48" s="4"/>
      <c r="J48" s="4"/>
      <c r="K48" s="2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C48" s="4"/>
      <c r="AD48" s="4"/>
      <c r="AE48" s="4"/>
      <c r="AF48" s="4"/>
      <c r="AG48" s="4"/>
      <c r="AH48" s="4"/>
    </row>
    <row r="49" spans="1:34" ht="12.75">
      <c r="A49" s="4" t="s">
        <v>130</v>
      </c>
      <c r="B49" s="4">
        <v>1012</v>
      </c>
      <c r="C49" s="3" t="s">
        <v>131</v>
      </c>
      <c r="D49" s="4" t="s">
        <v>36</v>
      </c>
      <c r="E49" s="4" t="s">
        <v>36</v>
      </c>
      <c r="F49" s="2">
        <v>37.5</v>
      </c>
      <c r="G49" s="2">
        <f t="shared" si="0"/>
        <v>24.747574737675706</v>
      </c>
      <c r="H49" s="7">
        <v>5000</v>
      </c>
      <c r="I49" s="4">
        <v>50</v>
      </c>
      <c r="J49" s="4" t="s">
        <v>16</v>
      </c>
      <c r="K49" s="2">
        <f>I49/1.5153</f>
        <v>32.99676631690094</v>
      </c>
      <c r="L49" s="4">
        <v>50</v>
      </c>
      <c r="M49" s="4" t="s">
        <v>16</v>
      </c>
      <c r="N49" s="2">
        <f>L49/1.5153</f>
        <v>32.99676631690094</v>
      </c>
      <c r="O49" s="7" t="s">
        <v>36</v>
      </c>
      <c r="P49" s="4" t="s">
        <v>36</v>
      </c>
      <c r="Q49" s="7" t="s">
        <v>36</v>
      </c>
      <c r="R49" s="8" t="s">
        <v>36</v>
      </c>
      <c r="S49" s="8" t="s">
        <v>36</v>
      </c>
      <c r="T49" s="8" t="s">
        <v>36</v>
      </c>
      <c r="U49" s="8" t="s">
        <v>36</v>
      </c>
      <c r="V49" s="4" t="s">
        <v>36</v>
      </c>
      <c r="W49" s="8">
        <v>-6709.09</v>
      </c>
      <c r="X49" s="4" t="s">
        <v>16</v>
      </c>
      <c r="Y49" s="4" t="s">
        <v>132</v>
      </c>
      <c r="Z49" s="4">
        <v>2</v>
      </c>
      <c r="AA49" s="4" t="s">
        <v>16</v>
      </c>
      <c r="AB49" s="2">
        <f>Z49/1.5153</f>
        <v>1.3198706526760378</v>
      </c>
      <c r="AC49" s="4" t="s">
        <v>47</v>
      </c>
      <c r="AD49" s="4" t="s">
        <v>133</v>
      </c>
      <c r="AE49" s="4">
        <v>1.67</v>
      </c>
      <c r="AF49" s="4" t="s">
        <v>16</v>
      </c>
      <c r="AG49" s="2">
        <f>AE49/1.5153</f>
        <v>1.1020919949844914</v>
      </c>
      <c r="AH49" s="4">
        <v>4.44</v>
      </c>
    </row>
    <row r="50" spans="1:34" ht="12.75">
      <c r="A50" s="4" t="s">
        <v>130</v>
      </c>
      <c r="B50" s="4">
        <v>1033</v>
      </c>
      <c r="C50" s="3" t="s">
        <v>134</v>
      </c>
      <c r="D50" s="4">
        <v>167.5</v>
      </c>
      <c r="E50" s="4" t="s">
        <v>35</v>
      </c>
      <c r="F50" s="2">
        <v>122.27</v>
      </c>
      <c r="G50" s="2">
        <f t="shared" si="0"/>
        <v>80.69029235134956</v>
      </c>
      <c r="H50" s="7">
        <v>20000</v>
      </c>
      <c r="I50" s="4">
        <v>100</v>
      </c>
      <c r="J50" s="4" t="s">
        <v>35</v>
      </c>
      <c r="K50" s="2">
        <f>I50/1.5153*73/100</f>
        <v>48.175278822675374</v>
      </c>
      <c r="L50" s="4">
        <v>100</v>
      </c>
      <c r="M50" s="4" t="s">
        <v>35</v>
      </c>
      <c r="N50" s="2">
        <f>L50/1.5153*73/100</f>
        <v>48.175278822675374</v>
      </c>
      <c r="O50" s="7">
        <v>140000</v>
      </c>
      <c r="P50" s="4" t="s">
        <v>35</v>
      </c>
      <c r="Q50" s="7" t="s">
        <v>36</v>
      </c>
      <c r="R50" s="8" t="s">
        <v>36</v>
      </c>
      <c r="S50" s="8" t="s">
        <v>36</v>
      </c>
      <c r="T50" s="8" t="s">
        <v>36</v>
      </c>
      <c r="U50" s="8" t="s">
        <v>36</v>
      </c>
      <c r="V50" s="4" t="s">
        <v>36</v>
      </c>
      <c r="W50" s="8">
        <v>13753.31</v>
      </c>
      <c r="X50" s="4" t="s">
        <v>35</v>
      </c>
      <c r="Y50" s="4" t="s">
        <v>43</v>
      </c>
      <c r="Z50" s="4">
        <v>5</v>
      </c>
      <c r="AA50" s="4" t="s">
        <v>35</v>
      </c>
      <c r="AB50" s="2">
        <f>Z50/1.5153*73/100</f>
        <v>2.4087639411337687</v>
      </c>
      <c r="AC50" s="4" t="s">
        <v>82</v>
      </c>
      <c r="AD50" s="4" t="s">
        <v>135</v>
      </c>
      <c r="AE50" s="4">
        <v>8.5</v>
      </c>
      <c r="AF50" s="4" t="s">
        <v>35</v>
      </c>
      <c r="AG50" s="2">
        <f>AE50/1.5153*73/100</f>
        <v>4.094898699927407</v>
      </c>
      <c r="AH50" s="4">
        <v>5.08</v>
      </c>
    </row>
    <row r="51" spans="1:34" ht="12.75">
      <c r="A51" s="4" t="s">
        <v>130</v>
      </c>
      <c r="B51" s="4">
        <v>1034</v>
      </c>
      <c r="C51" s="3" t="s">
        <v>136</v>
      </c>
      <c r="D51" s="4">
        <v>55</v>
      </c>
      <c r="E51" s="4" t="s">
        <v>35</v>
      </c>
      <c r="F51" s="2">
        <v>40.15</v>
      </c>
      <c r="G51" s="2">
        <f t="shared" si="0"/>
        <v>26.496403352471454</v>
      </c>
      <c r="H51" s="7">
        <v>7000</v>
      </c>
      <c r="I51" s="4">
        <v>100</v>
      </c>
      <c r="J51" s="4" t="s">
        <v>35</v>
      </c>
      <c r="K51" s="2">
        <f>I51/1.5153*73/100</f>
        <v>48.175278822675374</v>
      </c>
      <c r="L51" s="4">
        <v>100</v>
      </c>
      <c r="M51" s="4" t="s">
        <v>35</v>
      </c>
      <c r="N51" s="2">
        <f>L51/1.5153*73/100</f>
        <v>48.175278822675374</v>
      </c>
      <c r="O51" s="7">
        <v>0</v>
      </c>
      <c r="P51" s="4" t="s">
        <v>36</v>
      </c>
      <c r="Q51" s="7" t="s">
        <v>36</v>
      </c>
      <c r="R51" s="8" t="s">
        <v>36</v>
      </c>
      <c r="S51" s="8" t="s">
        <v>36</v>
      </c>
      <c r="T51" s="8" t="s">
        <v>36</v>
      </c>
      <c r="U51" s="8" t="s">
        <v>36</v>
      </c>
      <c r="V51" s="4" t="s">
        <v>36</v>
      </c>
      <c r="W51" s="8">
        <v>5900.31</v>
      </c>
      <c r="X51" s="4" t="s">
        <v>35</v>
      </c>
      <c r="Y51" s="4" t="s">
        <v>43</v>
      </c>
      <c r="Z51" s="4">
        <v>3</v>
      </c>
      <c r="AA51" s="4" t="s">
        <v>35</v>
      </c>
      <c r="AB51" s="2">
        <f>Z51/1.5153*73/100</f>
        <v>1.445258364680261</v>
      </c>
      <c r="AC51" s="4" t="s">
        <v>47</v>
      </c>
      <c r="AD51" s="4" t="s">
        <v>137</v>
      </c>
      <c r="AE51" s="4">
        <v>2.67</v>
      </c>
      <c r="AF51" s="4" t="s">
        <v>35</v>
      </c>
      <c r="AG51" s="2">
        <f>AE51/$D$16*$G$16</f>
        <v>1.2862799445654325</v>
      </c>
      <c r="AH51" s="4">
        <v>4.86</v>
      </c>
    </row>
    <row r="52" spans="1:34" ht="12.75">
      <c r="A52" s="4"/>
      <c r="B52" s="4"/>
      <c r="C52" s="3"/>
      <c r="D52" s="4"/>
      <c r="E52" s="4"/>
      <c r="F52" s="2"/>
      <c r="H52" s="7"/>
      <c r="I52" s="4"/>
      <c r="J52" s="4"/>
      <c r="K52" s="2"/>
      <c r="L52" s="4"/>
      <c r="M52" s="4"/>
      <c r="N52" s="4"/>
      <c r="O52" s="7"/>
      <c r="P52" s="4"/>
      <c r="Q52" s="7"/>
      <c r="R52" s="8"/>
      <c r="S52" s="8"/>
      <c r="T52" s="8"/>
      <c r="U52" s="8"/>
      <c r="V52" s="4"/>
      <c r="W52" s="8"/>
      <c r="X52" s="4"/>
      <c r="Y52" s="4"/>
      <c r="Z52" s="4"/>
      <c r="AA52" s="4"/>
      <c r="AB52" s="2"/>
      <c r="AC52" s="4"/>
      <c r="AD52" s="4"/>
      <c r="AE52" s="4"/>
      <c r="AF52" s="4"/>
      <c r="AG52" s="4"/>
      <c r="AH52" s="4"/>
    </row>
    <row r="53" spans="1:34" ht="12.75">
      <c r="A53" s="4" t="s">
        <v>138</v>
      </c>
      <c r="B53" s="4">
        <v>1017</v>
      </c>
      <c r="C53" s="3" t="s">
        <v>139</v>
      </c>
      <c r="D53" s="4" t="s">
        <v>36</v>
      </c>
      <c r="E53" s="4" t="s">
        <v>36</v>
      </c>
      <c r="F53" s="2">
        <v>88</v>
      </c>
      <c r="G53" s="2">
        <f t="shared" si="0"/>
        <v>58.07430871774566</v>
      </c>
      <c r="H53" s="7">
        <v>26000</v>
      </c>
      <c r="I53" s="4">
        <v>50</v>
      </c>
      <c r="J53" s="4" t="s">
        <v>16</v>
      </c>
      <c r="K53" s="2">
        <f>I53/1.5153</f>
        <v>32.99676631690094</v>
      </c>
      <c r="L53" s="4">
        <v>50</v>
      </c>
      <c r="M53" s="4" t="s">
        <v>16</v>
      </c>
      <c r="N53" s="2">
        <f>L53/1.5153</f>
        <v>32.99676631690094</v>
      </c>
      <c r="O53" s="8">
        <v>200000</v>
      </c>
      <c r="P53" s="4" t="s">
        <v>16</v>
      </c>
      <c r="Q53" s="8" t="s">
        <v>36</v>
      </c>
      <c r="R53" s="8" t="s">
        <v>36</v>
      </c>
      <c r="S53" s="8" t="s">
        <v>36</v>
      </c>
      <c r="T53" s="8" t="s">
        <v>36</v>
      </c>
      <c r="U53" s="8" t="s">
        <v>36</v>
      </c>
      <c r="V53" s="4" t="s">
        <v>36</v>
      </c>
      <c r="W53" s="8">
        <v>4614.61</v>
      </c>
      <c r="X53" s="4" t="s">
        <v>16</v>
      </c>
      <c r="Y53" s="4" t="s">
        <v>43</v>
      </c>
      <c r="Z53" s="4">
        <v>2.25</v>
      </c>
      <c r="AA53" s="4" t="s">
        <v>16</v>
      </c>
      <c r="AB53" s="2">
        <f>Z53/1.5153</f>
        <v>1.4848544842605425</v>
      </c>
      <c r="AC53" s="4" t="s">
        <v>82</v>
      </c>
      <c r="AD53" s="4" t="s">
        <v>140</v>
      </c>
      <c r="AE53" s="4">
        <v>4.83</v>
      </c>
      <c r="AF53" s="4" t="s">
        <v>16</v>
      </c>
      <c r="AG53" s="2">
        <f>AE53/1.5153</f>
        <v>3.187487626212631</v>
      </c>
      <c r="AH53" s="4">
        <v>5.49</v>
      </c>
    </row>
    <row r="54" spans="1:34" ht="12.75">
      <c r="A54" s="4" t="s">
        <v>138</v>
      </c>
      <c r="B54" s="4">
        <v>1035</v>
      </c>
      <c r="C54" s="3" t="s">
        <v>141</v>
      </c>
      <c r="D54" s="4">
        <v>75</v>
      </c>
      <c r="E54" s="4" t="s">
        <v>35</v>
      </c>
      <c r="F54" s="2">
        <v>54.75</v>
      </c>
      <c r="G54" s="2">
        <f t="shared" si="0"/>
        <v>36.13145911700653</v>
      </c>
      <c r="H54" s="7">
        <v>50000</v>
      </c>
      <c r="I54" s="4">
        <v>100</v>
      </c>
      <c r="J54" s="4" t="s">
        <v>35</v>
      </c>
      <c r="K54" s="2">
        <f>I54/1.5153*73/100</f>
        <v>48.175278822675374</v>
      </c>
      <c r="L54" s="4">
        <v>50</v>
      </c>
      <c r="M54" s="4" t="s">
        <v>35</v>
      </c>
      <c r="N54" s="2">
        <f>L54/1.5153*73/100</f>
        <v>24.087639411337687</v>
      </c>
      <c r="O54" s="8">
        <v>1250000</v>
      </c>
      <c r="P54" s="4" t="s">
        <v>35</v>
      </c>
      <c r="Q54" s="8" t="s">
        <v>36</v>
      </c>
      <c r="R54" s="8" t="s">
        <v>36</v>
      </c>
      <c r="S54" s="8" t="s">
        <v>36</v>
      </c>
      <c r="T54" s="8" t="s">
        <v>36</v>
      </c>
      <c r="U54" s="8" t="s">
        <v>36</v>
      </c>
      <c r="V54" s="4" t="s">
        <v>36</v>
      </c>
      <c r="W54" s="8">
        <v>57856.26</v>
      </c>
      <c r="X54" s="4" t="s">
        <v>35</v>
      </c>
      <c r="Y54" s="4" t="s">
        <v>43</v>
      </c>
      <c r="Z54" s="4">
        <v>2</v>
      </c>
      <c r="AA54" s="4" t="s">
        <v>35</v>
      </c>
      <c r="AB54" s="2">
        <f>Z54/1.5153*73/100</f>
        <v>0.9635055764535077</v>
      </c>
      <c r="AC54" s="4" t="s">
        <v>82</v>
      </c>
      <c r="AD54" s="4" t="s">
        <v>142</v>
      </c>
      <c r="AE54" s="4">
        <v>4</v>
      </c>
      <c r="AF54" s="4" t="s">
        <v>35</v>
      </c>
      <c r="AG54" s="2">
        <f>AE54/1.5153*73/100</f>
        <v>1.9270111529070153</v>
      </c>
      <c r="AH54" s="4">
        <v>5.33</v>
      </c>
    </row>
    <row r="55" spans="1:34" ht="12.75">
      <c r="A55" s="4" t="s">
        <v>138</v>
      </c>
      <c r="B55" s="4">
        <v>2001</v>
      </c>
      <c r="C55" s="3" t="s">
        <v>143</v>
      </c>
      <c r="D55" s="4">
        <v>17.5</v>
      </c>
      <c r="E55" s="4" t="s">
        <v>35</v>
      </c>
      <c r="F55" s="2">
        <v>12.77</v>
      </c>
      <c r="G55" s="2">
        <f t="shared" si="0"/>
        <v>8.4273741173365</v>
      </c>
      <c r="H55" s="7">
        <v>5960</v>
      </c>
      <c r="I55" s="4">
        <v>50</v>
      </c>
      <c r="J55" s="4" t="s">
        <v>35</v>
      </c>
      <c r="K55" s="2">
        <f>I55/1.5153*73/100</f>
        <v>24.087639411337687</v>
      </c>
      <c r="L55" s="4">
        <v>30</v>
      </c>
      <c r="M55" s="4" t="s">
        <v>35</v>
      </c>
      <c r="N55" s="2">
        <f>L55/1.5153*73/100</f>
        <v>14.452583646802614</v>
      </c>
      <c r="O55" s="7">
        <v>0</v>
      </c>
      <c r="P55" s="4" t="s">
        <v>36</v>
      </c>
      <c r="Q55" s="7" t="s">
        <v>36</v>
      </c>
      <c r="R55" s="8" t="s">
        <v>36</v>
      </c>
      <c r="S55" s="8" t="s">
        <v>36</v>
      </c>
      <c r="T55" s="8" t="s">
        <v>36</v>
      </c>
      <c r="U55" s="8" t="s">
        <v>36</v>
      </c>
      <c r="V55" s="4" t="s">
        <v>36</v>
      </c>
      <c r="W55" s="8">
        <v>164.6</v>
      </c>
      <c r="X55" s="4" t="s">
        <v>35</v>
      </c>
      <c r="Y55" s="4" t="s">
        <v>43</v>
      </c>
      <c r="Z55" s="4">
        <v>1</v>
      </c>
      <c r="AA55" s="4" t="s">
        <v>35</v>
      </c>
      <c r="AB55" s="2">
        <f>Z55/1.5153*73/100</f>
        <v>0.4817527882267538</v>
      </c>
      <c r="AC55" s="4" t="s">
        <v>47</v>
      </c>
      <c r="AD55" s="4" t="s">
        <v>144</v>
      </c>
      <c r="AE55" s="4">
        <v>0.87</v>
      </c>
      <c r="AF55" s="4" t="s">
        <v>35</v>
      </c>
      <c r="AG55" s="2">
        <f>AE55/1.5153*73/100</f>
        <v>0.4191249257572758</v>
      </c>
      <c r="AH55" s="4">
        <v>4.97</v>
      </c>
    </row>
    <row r="56" spans="1:34" ht="12.75">
      <c r="A56" s="4" t="s">
        <v>138</v>
      </c>
      <c r="B56" s="4">
        <v>2002</v>
      </c>
      <c r="C56" s="3" t="s">
        <v>145</v>
      </c>
      <c r="D56" s="4">
        <v>8.5</v>
      </c>
      <c r="E56" s="4" t="s">
        <v>35</v>
      </c>
      <c r="F56" s="2">
        <v>6.2</v>
      </c>
      <c r="G56" s="2">
        <f t="shared" si="0"/>
        <v>4.091599023295717</v>
      </c>
      <c r="H56" s="7">
        <v>30000</v>
      </c>
      <c r="I56" s="4">
        <v>10</v>
      </c>
      <c r="J56" s="4" t="s">
        <v>35</v>
      </c>
      <c r="K56" s="2">
        <f>I56/1.5153*73/100</f>
        <v>4.817527882267537</v>
      </c>
      <c r="L56" s="4">
        <v>10</v>
      </c>
      <c r="M56" s="4" t="s">
        <v>35</v>
      </c>
      <c r="N56" s="2">
        <f>L56/1.5153*73/100</f>
        <v>4.817527882267537</v>
      </c>
      <c r="O56" s="7">
        <v>25000</v>
      </c>
      <c r="P56" s="4" t="s">
        <v>35</v>
      </c>
      <c r="Q56" s="7" t="s">
        <v>36</v>
      </c>
      <c r="R56" s="8" t="s">
        <v>36</v>
      </c>
      <c r="S56" s="8" t="s">
        <v>36</v>
      </c>
      <c r="T56" s="8" t="s">
        <v>36</v>
      </c>
      <c r="U56" s="8" t="s">
        <v>36</v>
      </c>
      <c r="V56" s="4" t="s">
        <v>36</v>
      </c>
      <c r="W56" s="8">
        <v>934.68</v>
      </c>
      <c r="X56" s="4" t="s">
        <v>35</v>
      </c>
      <c r="Y56" s="4" t="s">
        <v>43</v>
      </c>
      <c r="Z56" s="4">
        <v>6</v>
      </c>
      <c r="AA56" s="4" t="s">
        <v>61</v>
      </c>
      <c r="AB56" s="2">
        <f>Z56/100*N56</f>
        <v>0.2890516729360522</v>
      </c>
      <c r="AC56" s="4" t="s">
        <v>47</v>
      </c>
      <c r="AD56" s="4" t="s">
        <v>146</v>
      </c>
      <c r="AE56" s="4">
        <v>0.59</v>
      </c>
      <c r="AF56" s="4" t="s">
        <v>35</v>
      </c>
      <c r="AG56" s="2">
        <f>AE56/1.5153*73/100</f>
        <v>0.2842341450537847</v>
      </c>
      <c r="AH56" s="4">
        <v>6.94</v>
      </c>
    </row>
    <row r="57" spans="1:34" ht="12.75">
      <c r="A57" s="4"/>
      <c r="B57" s="4"/>
      <c r="C57" s="3"/>
      <c r="D57" s="4"/>
      <c r="E57" s="4"/>
      <c r="F57" s="2"/>
      <c r="H57" s="7"/>
      <c r="I57" s="4"/>
      <c r="J57" s="4"/>
      <c r="K57" s="2"/>
      <c r="L57" s="4"/>
      <c r="M57" s="4"/>
      <c r="N57" s="4"/>
      <c r="O57" s="7"/>
      <c r="P57" s="4"/>
      <c r="Q57" s="7"/>
      <c r="R57" s="8"/>
      <c r="S57" s="8"/>
      <c r="T57" s="8"/>
      <c r="U57" s="8"/>
      <c r="V57" s="4"/>
      <c r="W57" s="8"/>
      <c r="X57" s="4"/>
      <c r="Y57" s="4"/>
      <c r="Z57" s="4"/>
      <c r="AA57" s="4"/>
      <c r="AB57" s="2"/>
      <c r="AC57" s="4"/>
      <c r="AD57" s="4"/>
      <c r="AE57" s="4"/>
      <c r="AF57" s="4"/>
      <c r="AG57" s="4"/>
      <c r="AH57" s="4"/>
    </row>
    <row r="58" spans="1:34" ht="12.75">
      <c r="A58" s="4" t="s">
        <v>147</v>
      </c>
      <c r="B58" s="4">
        <v>1029</v>
      </c>
      <c r="C58" s="3" t="s">
        <v>148</v>
      </c>
      <c r="D58" s="4" t="s">
        <v>36</v>
      </c>
      <c r="E58" s="4" t="s">
        <v>36</v>
      </c>
      <c r="F58" s="2">
        <v>210</v>
      </c>
      <c r="G58" s="2">
        <f t="shared" si="0"/>
        <v>138.58641853098396</v>
      </c>
      <c r="H58" s="7">
        <v>3000</v>
      </c>
      <c r="I58" s="4">
        <v>100</v>
      </c>
      <c r="J58" s="4" t="s">
        <v>16</v>
      </c>
      <c r="K58" s="2">
        <f aca="true" t="shared" si="1" ref="K58:K69">I58/1.5153</f>
        <v>65.99353263380188</v>
      </c>
      <c r="L58" s="4">
        <v>100</v>
      </c>
      <c r="M58" s="4" t="s">
        <v>16</v>
      </c>
      <c r="N58" s="2">
        <f aca="true" t="shared" si="2" ref="N58:N69">L58/1.5153</f>
        <v>65.99353263380188</v>
      </c>
      <c r="O58" s="8">
        <v>100000</v>
      </c>
      <c r="P58" s="4" t="s">
        <v>16</v>
      </c>
      <c r="Q58" s="8" t="s">
        <v>36</v>
      </c>
      <c r="R58" s="8" t="s">
        <v>36</v>
      </c>
      <c r="S58" s="8" t="s">
        <v>36</v>
      </c>
      <c r="T58" s="8" t="s">
        <v>36</v>
      </c>
      <c r="U58" s="8" t="s">
        <v>36</v>
      </c>
      <c r="V58" s="4" t="s">
        <v>36</v>
      </c>
      <c r="W58" s="8">
        <v>37574.22</v>
      </c>
      <c r="X58" s="4" t="s">
        <v>16</v>
      </c>
      <c r="Y58" s="4" t="s">
        <v>43</v>
      </c>
      <c r="Z58" s="4">
        <v>6</v>
      </c>
      <c r="AA58" s="4" t="s">
        <v>16</v>
      </c>
      <c r="AB58" s="2">
        <f>Z58/1.5153</f>
        <v>3.959611958028113</v>
      </c>
      <c r="AC58" s="4" t="s">
        <v>82</v>
      </c>
      <c r="AD58" s="4" t="s">
        <v>149</v>
      </c>
      <c r="AE58" s="4">
        <v>14.41</v>
      </c>
      <c r="AF58" s="4" t="s">
        <v>16</v>
      </c>
      <c r="AG58" s="2">
        <f>AE58/1.5153</f>
        <v>9.509668052530852</v>
      </c>
      <c r="AH58" s="4">
        <v>6.86</v>
      </c>
    </row>
    <row r="59" spans="1:34" ht="12.75">
      <c r="A59" s="4" t="s">
        <v>147</v>
      </c>
      <c r="B59" s="4">
        <v>1020</v>
      </c>
      <c r="C59" s="3" t="s">
        <v>150</v>
      </c>
      <c r="D59" s="4" t="s">
        <v>36</v>
      </c>
      <c r="E59" s="4" t="s">
        <v>36</v>
      </c>
      <c r="F59" s="2">
        <v>32.5</v>
      </c>
      <c r="G59" s="2">
        <f t="shared" si="0"/>
        <v>21.44789810598561</v>
      </c>
      <c r="H59" s="7">
        <v>5500</v>
      </c>
      <c r="I59" s="4">
        <v>50</v>
      </c>
      <c r="J59" s="4" t="s">
        <v>16</v>
      </c>
      <c r="K59" s="2">
        <f t="shared" si="1"/>
        <v>32.99676631690094</v>
      </c>
      <c r="L59" s="4">
        <v>50</v>
      </c>
      <c r="M59" s="4" t="s">
        <v>16</v>
      </c>
      <c r="N59" s="2">
        <f t="shared" si="2"/>
        <v>32.99676631690094</v>
      </c>
      <c r="O59" s="8" t="s">
        <v>36</v>
      </c>
      <c r="P59" s="4" t="s">
        <v>36</v>
      </c>
      <c r="Q59" s="8" t="s">
        <v>36</v>
      </c>
      <c r="R59" s="8" t="s">
        <v>36</v>
      </c>
      <c r="S59" s="8" t="s">
        <v>36</v>
      </c>
      <c r="T59" s="8" t="s">
        <v>36</v>
      </c>
      <c r="U59" s="8" t="s">
        <v>36</v>
      </c>
      <c r="V59" s="4" t="s">
        <v>36</v>
      </c>
      <c r="W59" s="8" t="s">
        <v>36</v>
      </c>
      <c r="X59" s="4" t="s">
        <v>36</v>
      </c>
      <c r="Y59" s="4" t="s">
        <v>43</v>
      </c>
      <c r="Z59" s="4" t="s">
        <v>36</v>
      </c>
      <c r="AA59" s="4" t="s">
        <v>36</v>
      </c>
      <c r="AB59" s="2" t="s">
        <v>36</v>
      </c>
      <c r="AC59" s="4" t="s">
        <v>36</v>
      </c>
      <c r="AD59" s="4" t="s">
        <v>36</v>
      </c>
      <c r="AE59" s="4" t="s">
        <v>36</v>
      </c>
      <c r="AF59" s="4" t="s">
        <v>36</v>
      </c>
      <c r="AG59" s="4" t="s">
        <v>36</v>
      </c>
      <c r="AH59" s="4" t="s">
        <v>36</v>
      </c>
    </row>
    <row r="60" spans="1:34" ht="12.75">
      <c r="A60" s="4" t="s">
        <v>147</v>
      </c>
      <c r="B60" s="4">
        <v>2501</v>
      </c>
      <c r="C60" s="3" t="s">
        <v>151</v>
      </c>
      <c r="D60" s="4" t="s">
        <v>152</v>
      </c>
      <c r="E60" s="4" t="s">
        <v>36</v>
      </c>
      <c r="F60" s="2">
        <v>70</v>
      </c>
      <c r="G60" s="2">
        <f t="shared" si="0"/>
        <v>46.19547284366132</v>
      </c>
      <c r="H60" s="7">
        <v>10000</v>
      </c>
      <c r="I60" s="4">
        <v>100</v>
      </c>
      <c r="J60" s="4" t="s">
        <v>16</v>
      </c>
      <c r="K60" s="2">
        <f t="shared" si="1"/>
        <v>65.99353263380188</v>
      </c>
      <c r="L60" s="4">
        <v>100</v>
      </c>
      <c r="M60" s="4" t="s">
        <v>16</v>
      </c>
      <c r="N60" s="2">
        <f t="shared" si="2"/>
        <v>65.99353263380188</v>
      </c>
      <c r="O60" s="4" t="s">
        <v>36</v>
      </c>
      <c r="P60" s="4" t="s">
        <v>36</v>
      </c>
      <c r="Q60" s="4" t="s">
        <v>36</v>
      </c>
      <c r="R60" s="4" t="s">
        <v>36</v>
      </c>
      <c r="S60" s="4" t="s">
        <v>36</v>
      </c>
      <c r="T60" s="4" t="s">
        <v>36</v>
      </c>
      <c r="U60" s="4" t="s">
        <v>36</v>
      </c>
      <c r="V60" s="4" t="s">
        <v>36</v>
      </c>
      <c r="W60" s="8">
        <v>-17649.89</v>
      </c>
      <c r="X60" s="4" t="s">
        <v>16</v>
      </c>
      <c r="Y60" s="4" t="s">
        <v>153</v>
      </c>
      <c r="Z60" s="4">
        <v>3.5</v>
      </c>
      <c r="AA60" s="4" t="s">
        <v>16</v>
      </c>
      <c r="AB60" s="2">
        <f>Z60/1.5153</f>
        <v>2.309773642183066</v>
      </c>
      <c r="AC60" s="4" t="s">
        <v>47</v>
      </c>
      <c r="AD60" s="4" t="s">
        <v>154</v>
      </c>
      <c r="AE60" s="4" t="s">
        <v>36</v>
      </c>
      <c r="AF60" s="4" t="s">
        <v>36</v>
      </c>
      <c r="AG60" s="4" t="s">
        <v>36</v>
      </c>
      <c r="AH60" s="4" t="s">
        <v>36</v>
      </c>
    </row>
    <row r="61" spans="1:34" ht="12.75">
      <c r="A61" s="4" t="s">
        <v>147</v>
      </c>
      <c r="B61" s="4">
        <v>2502</v>
      </c>
      <c r="C61" s="3" t="s">
        <v>155</v>
      </c>
      <c r="D61" s="4" t="s">
        <v>36</v>
      </c>
      <c r="E61" s="4" t="s">
        <v>36</v>
      </c>
      <c r="F61" s="2">
        <v>80</v>
      </c>
      <c r="G61" s="2">
        <f t="shared" si="0"/>
        <v>52.79482610704151</v>
      </c>
      <c r="H61" s="7">
        <v>8384</v>
      </c>
      <c r="I61" s="4">
        <v>100</v>
      </c>
      <c r="J61" s="4" t="s">
        <v>16</v>
      </c>
      <c r="K61" s="2">
        <f t="shared" si="1"/>
        <v>65.99353263380188</v>
      </c>
      <c r="L61" s="4">
        <v>100</v>
      </c>
      <c r="M61" s="4" t="s">
        <v>16</v>
      </c>
      <c r="N61" s="2">
        <f t="shared" si="2"/>
        <v>65.99353263380188</v>
      </c>
      <c r="O61" s="4" t="s">
        <v>36</v>
      </c>
      <c r="P61" s="4" t="s">
        <v>36</v>
      </c>
      <c r="Q61" s="4" t="s">
        <v>36</v>
      </c>
      <c r="R61" s="4" t="s">
        <v>36</v>
      </c>
      <c r="S61" s="4" t="s">
        <v>36</v>
      </c>
      <c r="T61" s="4" t="s">
        <v>36</v>
      </c>
      <c r="U61" s="4" t="s">
        <v>36</v>
      </c>
      <c r="V61" s="4" t="s">
        <v>36</v>
      </c>
      <c r="W61" s="8">
        <v>-5289.97</v>
      </c>
      <c r="X61" s="4" t="s">
        <v>16</v>
      </c>
      <c r="Y61" s="4" t="s">
        <v>156</v>
      </c>
      <c r="Z61" s="4">
        <v>3.5</v>
      </c>
      <c r="AA61" s="4" t="s">
        <v>16</v>
      </c>
      <c r="AB61" s="2">
        <f>Z61/1.5153</f>
        <v>2.309773642183066</v>
      </c>
      <c r="AC61" s="4" t="s">
        <v>47</v>
      </c>
      <c r="AD61" s="4" t="s">
        <v>157</v>
      </c>
      <c r="AE61" s="4" t="s">
        <v>36</v>
      </c>
      <c r="AF61" s="4" t="s">
        <v>36</v>
      </c>
      <c r="AG61" s="4" t="s">
        <v>36</v>
      </c>
      <c r="AH61" s="4" t="s">
        <v>36</v>
      </c>
    </row>
    <row r="62" spans="1:34" ht="12.75">
      <c r="A62" s="4" t="s">
        <v>147</v>
      </c>
      <c r="B62" s="4">
        <v>2503</v>
      </c>
      <c r="C62" s="3" t="s">
        <v>158</v>
      </c>
      <c r="D62" s="4" t="s">
        <v>36</v>
      </c>
      <c r="E62" s="4" t="s">
        <v>36</v>
      </c>
      <c r="F62" s="2">
        <v>80</v>
      </c>
      <c r="G62" s="2">
        <f t="shared" si="0"/>
        <v>52.79482610704151</v>
      </c>
      <c r="H62" s="7">
        <v>8000</v>
      </c>
      <c r="I62" s="4">
        <v>100</v>
      </c>
      <c r="J62" s="4" t="s">
        <v>16</v>
      </c>
      <c r="K62" s="2">
        <f t="shared" si="1"/>
        <v>65.99353263380188</v>
      </c>
      <c r="L62" s="4">
        <v>100</v>
      </c>
      <c r="M62" s="4" t="s">
        <v>16</v>
      </c>
      <c r="N62" s="2">
        <f t="shared" si="2"/>
        <v>65.99353263380188</v>
      </c>
      <c r="O62" s="4" t="s">
        <v>36</v>
      </c>
      <c r="P62" s="4" t="s">
        <v>36</v>
      </c>
      <c r="Q62" s="4" t="s">
        <v>36</v>
      </c>
      <c r="R62" s="4" t="s">
        <v>36</v>
      </c>
      <c r="S62" s="4" t="s">
        <v>36</v>
      </c>
      <c r="T62" s="4" t="s">
        <v>36</v>
      </c>
      <c r="U62" s="4" t="s">
        <v>36</v>
      </c>
      <c r="V62" s="4" t="s">
        <v>36</v>
      </c>
      <c r="W62" s="8">
        <v>21108.37</v>
      </c>
      <c r="X62" s="4" t="s">
        <v>16</v>
      </c>
      <c r="Y62" s="4" t="s">
        <v>43</v>
      </c>
      <c r="Z62" s="4">
        <v>4</v>
      </c>
      <c r="AA62" s="4" t="s">
        <v>16</v>
      </c>
      <c r="AB62" s="2">
        <f>Z62/1.5153</f>
        <v>2.6397413053520755</v>
      </c>
      <c r="AC62" s="4" t="s">
        <v>47</v>
      </c>
      <c r="AD62" s="4" t="s">
        <v>85</v>
      </c>
      <c r="AE62" s="4" t="s">
        <v>36</v>
      </c>
      <c r="AF62" s="4" t="s">
        <v>36</v>
      </c>
      <c r="AG62" s="4" t="s">
        <v>36</v>
      </c>
      <c r="AH62" s="4" t="s">
        <v>36</v>
      </c>
    </row>
    <row r="63" spans="1:34" ht="12.75">
      <c r="A63" s="4" t="s">
        <v>147</v>
      </c>
      <c r="B63" s="4">
        <v>2504</v>
      </c>
      <c r="C63" s="3" t="s">
        <v>159</v>
      </c>
      <c r="D63" s="4" t="s">
        <v>36</v>
      </c>
      <c r="E63" s="4" t="s">
        <v>36</v>
      </c>
      <c r="F63" s="2">
        <v>400</v>
      </c>
      <c r="G63" s="2">
        <f t="shared" si="0"/>
        <v>263.9741305352075</v>
      </c>
      <c r="H63" s="7">
        <v>2000</v>
      </c>
      <c r="I63" s="4">
        <v>500</v>
      </c>
      <c r="J63" s="4" t="s">
        <v>16</v>
      </c>
      <c r="K63" s="2">
        <f t="shared" si="1"/>
        <v>329.9676631690094</v>
      </c>
      <c r="L63" s="4">
        <v>500</v>
      </c>
      <c r="M63" s="4" t="s">
        <v>16</v>
      </c>
      <c r="N63" s="2">
        <f t="shared" si="2"/>
        <v>329.9676631690094</v>
      </c>
      <c r="O63" s="8">
        <v>2366.61</v>
      </c>
      <c r="P63" s="4" t="s">
        <v>16</v>
      </c>
      <c r="Q63" s="4" t="s">
        <v>36</v>
      </c>
      <c r="R63" s="4" t="s">
        <v>36</v>
      </c>
      <c r="S63" s="4" t="s">
        <v>36</v>
      </c>
      <c r="T63" s="4" t="s">
        <v>36</v>
      </c>
      <c r="U63" s="4" t="s">
        <v>36</v>
      </c>
      <c r="V63" s="4" t="s">
        <v>36</v>
      </c>
      <c r="W63" s="4">
        <v>469</v>
      </c>
      <c r="X63" s="4" t="s">
        <v>16</v>
      </c>
      <c r="Y63" s="4" t="s">
        <v>160</v>
      </c>
      <c r="Z63" s="4">
        <v>20</v>
      </c>
      <c r="AA63" s="4" t="s">
        <v>16</v>
      </c>
      <c r="AB63" s="2">
        <f>Z63/1.5153</f>
        <v>13.198706526760377</v>
      </c>
      <c r="AC63" s="4" t="s">
        <v>47</v>
      </c>
      <c r="AD63" s="4" t="s">
        <v>36</v>
      </c>
      <c r="AE63" s="4" t="s">
        <v>36</v>
      </c>
      <c r="AF63" s="4" t="s">
        <v>36</v>
      </c>
      <c r="AG63" s="4" t="s">
        <v>36</v>
      </c>
      <c r="AH63" s="4" t="s">
        <v>36</v>
      </c>
    </row>
    <row r="64" spans="1:34" ht="12.75">
      <c r="A64" s="4" t="s">
        <v>147</v>
      </c>
      <c r="B64" s="4">
        <v>2530</v>
      </c>
      <c r="C64" s="3" t="s">
        <v>161</v>
      </c>
      <c r="D64" s="4" t="s">
        <v>36</v>
      </c>
      <c r="E64" s="4" t="s">
        <v>36</v>
      </c>
      <c r="F64" s="2">
        <v>55</v>
      </c>
      <c r="G64" s="2">
        <f t="shared" si="0"/>
        <v>36.296442948591036</v>
      </c>
      <c r="H64" s="7">
        <v>7500</v>
      </c>
      <c r="I64" s="4">
        <v>100</v>
      </c>
      <c r="J64" s="4" t="s">
        <v>16</v>
      </c>
      <c r="K64" s="2">
        <f t="shared" si="1"/>
        <v>65.99353263380188</v>
      </c>
      <c r="L64" s="4">
        <v>100</v>
      </c>
      <c r="M64" s="4" t="s">
        <v>16</v>
      </c>
      <c r="N64" s="2">
        <f t="shared" si="2"/>
        <v>65.99353263380188</v>
      </c>
      <c r="O64" s="4" t="s">
        <v>36</v>
      </c>
      <c r="P64" s="4" t="s">
        <v>36</v>
      </c>
      <c r="Q64" s="4" t="s">
        <v>36</v>
      </c>
      <c r="R64" s="4" t="s">
        <v>36</v>
      </c>
      <c r="S64" s="4" t="s">
        <v>36</v>
      </c>
      <c r="T64" s="4" t="s">
        <v>36</v>
      </c>
      <c r="U64" s="4" t="s">
        <v>36</v>
      </c>
      <c r="V64" s="4" t="s">
        <v>36</v>
      </c>
      <c r="W64" s="8">
        <v>-30849.27</v>
      </c>
      <c r="X64" s="4" t="s">
        <v>16</v>
      </c>
      <c r="Y64" s="4" t="s">
        <v>162</v>
      </c>
      <c r="Z64" s="4">
        <v>0</v>
      </c>
      <c r="AA64" s="4" t="s">
        <v>36</v>
      </c>
      <c r="AB64" s="2">
        <v>0</v>
      </c>
      <c r="AC64" s="4" t="s">
        <v>36</v>
      </c>
      <c r="AD64" s="4" t="s">
        <v>36</v>
      </c>
      <c r="AE64" s="4" t="s">
        <v>36</v>
      </c>
      <c r="AF64" s="4" t="s">
        <v>36</v>
      </c>
      <c r="AG64" s="4" t="s">
        <v>36</v>
      </c>
      <c r="AH64" s="4" t="s">
        <v>36</v>
      </c>
    </row>
    <row r="65" spans="1:34" ht="12.75">
      <c r="A65" s="4" t="s">
        <v>147</v>
      </c>
      <c r="B65" s="4">
        <v>1028</v>
      </c>
      <c r="C65" s="3" t="s">
        <v>163</v>
      </c>
      <c r="D65" s="4" t="s">
        <v>36</v>
      </c>
      <c r="E65" s="4" t="s">
        <v>36</v>
      </c>
      <c r="F65" s="2">
        <v>95</v>
      </c>
      <c r="G65" s="2">
        <f t="shared" si="0"/>
        <v>62.69385600211179</v>
      </c>
      <c r="H65" s="4">
        <v>540</v>
      </c>
      <c r="I65" s="4">
        <v>100</v>
      </c>
      <c r="J65" s="4" t="s">
        <v>16</v>
      </c>
      <c r="K65" s="2">
        <f t="shared" si="1"/>
        <v>65.99353263380188</v>
      </c>
      <c r="L65" s="4">
        <v>100</v>
      </c>
      <c r="M65" s="4" t="s">
        <v>16</v>
      </c>
      <c r="N65" s="2">
        <f t="shared" si="2"/>
        <v>65.99353263380188</v>
      </c>
      <c r="O65" s="7">
        <v>6800</v>
      </c>
      <c r="P65" s="4" t="s">
        <v>16</v>
      </c>
      <c r="Q65" s="4" t="s">
        <v>36</v>
      </c>
      <c r="R65" s="4" t="s">
        <v>36</v>
      </c>
      <c r="S65" s="8" t="s">
        <v>36</v>
      </c>
      <c r="T65" s="8" t="s">
        <v>36</v>
      </c>
      <c r="U65" s="8" t="s">
        <v>36</v>
      </c>
      <c r="V65" s="4" t="s">
        <v>36</v>
      </c>
      <c r="W65" s="4" t="s">
        <v>36</v>
      </c>
      <c r="X65" s="4" t="s">
        <v>36</v>
      </c>
      <c r="Y65" s="4" t="s">
        <v>164</v>
      </c>
      <c r="Z65" s="4">
        <v>6</v>
      </c>
      <c r="AA65" s="4" t="s">
        <v>16</v>
      </c>
      <c r="AB65" s="2">
        <f>Z65/1.5153</f>
        <v>3.959611958028113</v>
      </c>
      <c r="AC65" s="4" t="s">
        <v>47</v>
      </c>
      <c r="AD65" s="4" t="s">
        <v>165</v>
      </c>
      <c r="AE65" s="4">
        <v>9</v>
      </c>
      <c r="AF65" s="4" t="s">
        <v>16</v>
      </c>
      <c r="AG65" s="2">
        <f>AE65/1.5153</f>
        <v>5.93941793704217</v>
      </c>
      <c r="AH65" s="4">
        <v>9.46</v>
      </c>
    </row>
    <row r="66" spans="1:34" ht="12.75">
      <c r="A66" s="4" t="s">
        <v>147</v>
      </c>
      <c r="B66" s="4">
        <v>2510</v>
      </c>
      <c r="C66" s="3" t="s">
        <v>166</v>
      </c>
      <c r="D66" s="4" t="s">
        <v>36</v>
      </c>
      <c r="E66" s="4" t="s">
        <v>36</v>
      </c>
      <c r="F66" s="2">
        <v>26</v>
      </c>
      <c r="G66" s="2">
        <f t="shared" si="0"/>
        <v>17.158318484788488</v>
      </c>
      <c r="H66" s="7">
        <v>3000</v>
      </c>
      <c r="I66" s="4">
        <v>25</v>
      </c>
      <c r="J66" s="4" t="s">
        <v>16</v>
      </c>
      <c r="K66" s="2">
        <f t="shared" si="1"/>
        <v>16.49838315845047</v>
      </c>
      <c r="L66" s="4">
        <v>25</v>
      </c>
      <c r="M66" s="4" t="s">
        <v>16</v>
      </c>
      <c r="N66" s="2">
        <f t="shared" si="2"/>
        <v>16.49838315845047</v>
      </c>
      <c r="O66" s="7" t="s">
        <v>36</v>
      </c>
      <c r="P66" s="4" t="s">
        <v>36</v>
      </c>
      <c r="Q66" s="4" t="s">
        <v>36</v>
      </c>
      <c r="R66" s="4" t="s">
        <v>36</v>
      </c>
      <c r="S66" s="8" t="s">
        <v>36</v>
      </c>
      <c r="T66" s="8" t="s">
        <v>36</v>
      </c>
      <c r="U66" s="8" t="s">
        <v>36</v>
      </c>
      <c r="V66" s="4" t="s">
        <v>36</v>
      </c>
      <c r="W66" s="4" t="s">
        <v>36</v>
      </c>
      <c r="X66" s="4" t="s">
        <v>36</v>
      </c>
      <c r="Y66" s="4" t="s">
        <v>36</v>
      </c>
      <c r="Z66" s="4" t="s">
        <v>107</v>
      </c>
      <c r="AA66" s="4" t="s">
        <v>36</v>
      </c>
      <c r="AB66" s="2" t="s">
        <v>36</v>
      </c>
      <c r="AC66" s="4" t="s">
        <v>36</v>
      </c>
      <c r="AD66" s="4" t="s">
        <v>36</v>
      </c>
      <c r="AE66" s="4" t="s">
        <v>36</v>
      </c>
      <c r="AF66" s="4" t="s">
        <v>36</v>
      </c>
      <c r="AG66" s="4" t="s">
        <v>36</v>
      </c>
      <c r="AH66" s="4" t="s">
        <v>36</v>
      </c>
    </row>
    <row r="67" spans="1:35" ht="12.75">
      <c r="A67" s="4" t="s">
        <v>147</v>
      </c>
      <c r="B67" s="4">
        <v>2506</v>
      </c>
      <c r="C67" s="3" t="s">
        <v>167</v>
      </c>
      <c r="D67" s="4" t="s">
        <v>36</v>
      </c>
      <c r="E67" s="4" t="s">
        <v>36</v>
      </c>
      <c r="F67" s="2">
        <v>27</v>
      </c>
      <c r="G67" s="2">
        <f t="shared" si="0"/>
        <v>17.81825381112651</v>
      </c>
      <c r="H67" s="7">
        <v>2000</v>
      </c>
      <c r="I67" s="4">
        <v>25</v>
      </c>
      <c r="J67" s="4" t="s">
        <v>16</v>
      </c>
      <c r="K67" s="2">
        <f t="shared" si="1"/>
        <v>16.49838315845047</v>
      </c>
      <c r="L67" s="4">
        <v>25</v>
      </c>
      <c r="M67" s="4" t="s">
        <v>16</v>
      </c>
      <c r="N67" s="2">
        <f t="shared" si="2"/>
        <v>16.49838315845047</v>
      </c>
      <c r="O67" s="7" t="s">
        <v>36</v>
      </c>
      <c r="P67" s="4" t="s">
        <v>36</v>
      </c>
      <c r="Q67" s="4" t="s">
        <v>36</v>
      </c>
      <c r="R67" s="4" t="s">
        <v>36</v>
      </c>
      <c r="S67" s="8" t="s">
        <v>36</v>
      </c>
      <c r="T67" s="8" t="s">
        <v>36</v>
      </c>
      <c r="U67" s="8" t="s">
        <v>36</v>
      </c>
      <c r="V67" s="4" t="s">
        <v>36</v>
      </c>
      <c r="W67" s="4">
        <v>649.65</v>
      </c>
      <c r="X67" s="4" t="s">
        <v>16</v>
      </c>
      <c r="Y67" s="4" t="s">
        <v>43</v>
      </c>
      <c r="Z67" s="4">
        <v>1.75</v>
      </c>
      <c r="AA67" s="4" t="s">
        <v>16</v>
      </c>
      <c r="AB67" s="2">
        <f>Z67/1.5153</f>
        <v>1.154886821091533</v>
      </c>
      <c r="AC67" s="4" t="s">
        <v>36</v>
      </c>
      <c r="AD67" s="4" t="s">
        <v>168</v>
      </c>
      <c r="AE67" s="4" t="s">
        <v>36</v>
      </c>
      <c r="AF67" s="4" t="s">
        <v>36</v>
      </c>
      <c r="AG67" s="4" t="s">
        <v>36</v>
      </c>
      <c r="AH67" s="4" t="s">
        <v>36</v>
      </c>
      <c r="AI67" s="3" t="s">
        <v>169</v>
      </c>
    </row>
    <row r="68" spans="1:35" ht="12.75">
      <c r="A68" s="4" t="s">
        <v>147</v>
      </c>
      <c r="B68" s="4">
        <v>2505</v>
      </c>
      <c r="C68" s="3" t="s">
        <v>170</v>
      </c>
      <c r="D68" s="4" t="s">
        <v>36</v>
      </c>
      <c r="E68" s="4" t="s">
        <v>36</v>
      </c>
      <c r="F68" s="2">
        <v>45</v>
      </c>
      <c r="G68" s="2">
        <f t="shared" si="0"/>
        <v>29.697089685210848</v>
      </c>
      <c r="H68" s="7">
        <v>4000</v>
      </c>
      <c r="I68" s="4">
        <v>50</v>
      </c>
      <c r="J68" s="4" t="s">
        <v>16</v>
      </c>
      <c r="K68" s="2">
        <f t="shared" si="1"/>
        <v>32.99676631690094</v>
      </c>
      <c r="L68" s="4">
        <v>50</v>
      </c>
      <c r="M68" s="4" t="s">
        <v>16</v>
      </c>
      <c r="N68" s="2">
        <f t="shared" si="2"/>
        <v>32.99676631690094</v>
      </c>
      <c r="O68" s="8">
        <v>1206.24</v>
      </c>
      <c r="P68" s="4" t="s">
        <v>16</v>
      </c>
      <c r="Q68" s="4" t="s">
        <v>36</v>
      </c>
      <c r="R68" s="4" t="s">
        <v>36</v>
      </c>
      <c r="S68" s="8" t="s">
        <v>36</v>
      </c>
      <c r="T68" s="8" t="s">
        <v>36</v>
      </c>
      <c r="U68" s="8" t="s">
        <v>36</v>
      </c>
      <c r="V68" s="4" t="s">
        <v>36</v>
      </c>
      <c r="W68" s="4" t="s">
        <v>36</v>
      </c>
      <c r="X68" s="4" t="s">
        <v>36</v>
      </c>
      <c r="Y68" s="4" t="s">
        <v>43</v>
      </c>
      <c r="Z68" s="4">
        <v>0</v>
      </c>
      <c r="AA68" s="4" t="s">
        <v>36</v>
      </c>
      <c r="AB68" s="2">
        <v>0</v>
      </c>
      <c r="AC68" s="4" t="s">
        <v>36</v>
      </c>
      <c r="AD68" s="4" t="s">
        <v>36</v>
      </c>
      <c r="AE68" s="4" t="s">
        <v>36</v>
      </c>
      <c r="AF68" s="4" t="s">
        <v>36</v>
      </c>
      <c r="AG68" s="4" t="s">
        <v>36</v>
      </c>
      <c r="AH68" s="4" t="s">
        <v>36</v>
      </c>
      <c r="AI68" s="3" t="s">
        <v>44</v>
      </c>
    </row>
    <row r="69" spans="1:35" ht="12.75">
      <c r="A69" s="4" t="s">
        <v>147</v>
      </c>
      <c r="B69" s="4">
        <v>2507</v>
      </c>
      <c r="C69" s="3" t="s">
        <v>171</v>
      </c>
      <c r="D69" s="4" t="s">
        <v>36</v>
      </c>
      <c r="E69" s="4" t="s">
        <v>36</v>
      </c>
      <c r="F69" s="2">
        <v>62.5</v>
      </c>
      <c r="G69" s="2">
        <f t="shared" si="0"/>
        <v>41.24595789612618</v>
      </c>
      <c r="H69" s="7">
        <v>1500</v>
      </c>
      <c r="I69" s="4">
        <v>50</v>
      </c>
      <c r="J69" s="4" t="s">
        <v>16</v>
      </c>
      <c r="K69" s="2">
        <f t="shared" si="1"/>
        <v>32.99676631690094</v>
      </c>
      <c r="L69" s="4">
        <v>50</v>
      </c>
      <c r="M69" s="4" t="s">
        <v>16</v>
      </c>
      <c r="N69" s="2">
        <f t="shared" si="2"/>
        <v>32.99676631690094</v>
      </c>
      <c r="O69" s="7" t="s">
        <v>36</v>
      </c>
      <c r="P69" s="4" t="s">
        <v>36</v>
      </c>
      <c r="Q69" s="4" t="s">
        <v>36</v>
      </c>
      <c r="R69" s="4" t="s">
        <v>36</v>
      </c>
      <c r="S69" s="8" t="s">
        <v>36</v>
      </c>
      <c r="T69" s="8" t="s">
        <v>36</v>
      </c>
      <c r="U69" s="8" t="s">
        <v>36</v>
      </c>
      <c r="V69" s="4" t="s">
        <v>36</v>
      </c>
      <c r="W69" s="4" t="s">
        <v>36</v>
      </c>
      <c r="X69" s="4" t="s">
        <v>36</v>
      </c>
      <c r="Y69" s="4" t="s">
        <v>36</v>
      </c>
      <c r="Z69" s="4" t="s">
        <v>36</v>
      </c>
      <c r="AA69" s="4" t="s">
        <v>36</v>
      </c>
      <c r="AB69" s="2" t="s">
        <v>36</v>
      </c>
      <c r="AC69" s="4" t="s">
        <v>36</v>
      </c>
      <c r="AD69" s="4" t="s">
        <v>36</v>
      </c>
      <c r="AE69" s="4" t="s">
        <v>36</v>
      </c>
      <c r="AF69" s="4" t="s">
        <v>36</v>
      </c>
      <c r="AG69" s="4" t="s">
        <v>36</v>
      </c>
      <c r="AH69" s="4" t="s">
        <v>36</v>
      </c>
      <c r="AI69" s="3" t="s">
        <v>172</v>
      </c>
    </row>
    <row r="70" spans="1:34" ht="12.75">
      <c r="A70" s="4" t="s">
        <v>147</v>
      </c>
      <c r="B70" s="4">
        <v>2508</v>
      </c>
      <c r="C70" s="3" t="s">
        <v>173</v>
      </c>
      <c r="D70" s="4">
        <v>48</v>
      </c>
      <c r="E70" s="4" t="s">
        <v>35</v>
      </c>
      <c r="F70" s="2">
        <v>35.04</v>
      </c>
      <c r="G70" s="2">
        <f aca="true" t="shared" si="3" ref="G70:G84">F70/1.5153</f>
        <v>23.12413383488418</v>
      </c>
      <c r="H70" s="7">
        <v>9000</v>
      </c>
      <c r="I70" s="4">
        <v>100</v>
      </c>
      <c r="J70" s="4" t="s">
        <v>35</v>
      </c>
      <c r="K70" s="2">
        <f>I70/1.5153*73/100</f>
        <v>48.175278822675374</v>
      </c>
      <c r="L70" s="4">
        <v>70</v>
      </c>
      <c r="M70" s="4" t="s">
        <v>35</v>
      </c>
      <c r="N70" s="2">
        <f>L70/1.5153*73/100</f>
        <v>33.722695175872765</v>
      </c>
      <c r="O70" s="7" t="s">
        <v>36</v>
      </c>
      <c r="P70" s="4" t="s">
        <v>36</v>
      </c>
      <c r="Q70" s="4" t="s">
        <v>36</v>
      </c>
      <c r="R70" s="4" t="s">
        <v>36</v>
      </c>
      <c r="S70" s="8" t="s">
        <v>36</v>
      </c>
      <c r="T70" s="8" t="s">
        <v>36</v>
      </c>
      <c r="U70" s="8" t="s">
        <v>36</v>
      </c>
      <c r="V70" s="4" t="s">
        <v>36</v>
      </c>
      <c r="W70" s="4" t="s">
        <v>36</v>
      </c>
      <c r="X70" s="4" t="s">
        <v>36</v>
      </c>
      <c r="Y70" s="4" t="s">
        <v>36</v>
      </c>
      <c r="Z70" s="4" t="s">
        <v>107</v>
      </c>
      <c r="AA70" s="4" t="s">
        <v>36</v>
      </c>
      <c r="AB70" s="2" t="s">
        <v>36</v>
      </c>
      <c r="AC70" s="4" t="s">
        <v>36</v>
      </c>
      <c r="AD70" s="4" t="s">
        <v>36</v>
      </c>
      <c r="AE70" s="4" t="s">
        <v>36</v>
      </c>
      <c r="AF70" s="4" t="s">
        <v>36</v>
      </c>
      <c r="AG70" s="4" t="s">
        <v>36</v>
      </c>
      <c r="AH70" s="4" t="s">
        <v>36</v>
      </c>
    </row>
    <row r="71" spans="1:34" ht="12.75">
      <c r="A71" s="4" t="s">
        <v>147</v>
      </c>
      <c r="B71" s="4">
        <v>2509</v>
      </c>
      <c r="C71" s="3" t="s">
        <v>174</v>
      </c>
      <c r="D71" s="4" t="s">
        <v>36</v>
      </c>
      <c r="E71" s="4" t="s">
        <v>36</v>
      </c>
      <c r="F71" s="2">
        <v>400</v>
      </c>
      <c r="G71" s="2">
        <f t="shared" si="3"/>
        <v>263.9741305352075</v>
      </c>
      <c r="H71" s="7">
        <v>300</v>
      </c>
      <c r="I71" s="4">
        <v>500</v>
      </c>
      <c r="J71" s="4" t="s">
        <v>16</v>
      </c>
      <c r="K71" s="2">
        <f>I71/1.5153</f>
        <v>329.9676631690094</v>
      </c>
      <c r="L71" s="4">
        <v>50</v>
      </c>
      <c r="M71" s="4" t="s">
        <v>16</v>
      </c>
      <c r="N71" s="2">
        <f>L71/1.5153</f>
        <v>32.99676631690094</v>
      </c>
      <c r="O71" s="7" t="s">
        <v>36</v>
      </c>
      <c r="P71" s="4" t="s">
        <v>36</v>
      </c>
      <c r="Q71" s="4" t="s">
        <v>36</v>
      </c>
      <c r="R71" s="4" t="s">
        <v>36</v>
      </c>
      <c r="S71" s="8" t="s">
        <v>36</v>
      </c>
      <c r="T71" s="8" t="s">
        <v>36</v>
      </c>
      <c r="U71" s="8" t="s">
        <v>36</v>
      </c>
      <c r="V71" s="4" t="s">
        <v>36</v>
      </c>
      <c r="W71" s="4" t="s">
        <v>36</v>
      </c>
      <c r="X71" s="4" t="s">
        <v>36</v>
      </c>
      <c r="Y71" s="4" t="s">
        <v>36</v>
      </c>
      <c r="Z71" s="4">
        <v>0</v>
      </c>
      <c r="AA71" s="4" t="s">
        <v>36</v>
      </c>
      <c r="AB71" s="2">
        <v>0</v>
      </c>
      <c r="AC71" s="4" t="s">
        <v>36</v>
      </c>
      <c r="AD71" s="4" t="s">
        <v>36</v>
      </c>
      <c r="AE71" s="4" t="s">
        <v>36</v>
      </c>
      <c r="AF71" s="4" t="s">
        <v>36</v>
      </c>
      <c r="AG71" s="4" t="s">
        <v>36</v>
      </c>
      <c r="AH71" s="4" t="s">
        <v>36</v>
      </c>
    </row>
    <row r="72" spans="1:34" ht="12.75">
      <c r="A72" s="4"/>
      <c r="B72" s="4"/>
      <c r="C72" s="6"/>
      <c r="D72" s="4"/>
      <c r="F72" s="2"/>
      <c r="H72" s="4"/>
      <c r="I72" s="4"/>
      <c r="J72" s="4"/>
      <c r="K72" s="2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C72" s="4"/>
      <c r="AD72" s="4"/>
      <c r="AE72" s="4"/>
      <c r="AF72" s="4"/>
      <c r="AG72" s="4"/>
      <c r="AH72" s="4"/>
    </row>
    <row r="73" spans="1:34" ht="12.75">
      <c r="A73" s="4" t="s">
        <v>175</v>
      </c>
      <c r="B73" s="4">
        <v>1007</v>
      </c>
      <c r="C73" s="3" t="s">
        <v>176</v>
      </c>
      <c r="D73" s="4" t="s">
        <v>36</v>
      </c>
      <c r="E73" s="4" t="s">
        <v>36</v>
      </c>
      <c r="F73" s="2">
        <v>280</v>
      </c>
      <c r="G73" s="2">
        <f t="shared" si="3"/>
        <v>184.78189137464528</v>
      </c>
      <c r="H73" s="7">
        <v>7200</v>
      </c>
      <c r="I73" s="4">
        <v>20</v>
      </c>
      <c r="J73" s="4" t="s">
        <v>38</v>
      </c>
      <c r="K73" s="2">
        <f>I73/$D$6*$G$6</f>
        <v>96.35055764535075</v>
      </c>
      <c r="L73" s="4">
        <v>20</v>
      </c>
      <c r="M73" s="4" t="s">
        <v>38</v>
      </c>
      <c r="N73" s="2">
        <f>L73/$D$6*$G$6</f>
        <v>96.35055764535075</v>
      </c>
      <c r="O73" s="8">
        <v>30000</v>
      </c>
      <c r="P73" s="4" t="s">
        <v>16</v>
      </c>
      <c r="Q73" s="8" t="s">
        <v>36</v>
      </c>
      <c r="R73" s="8" t="s">
        <v>36</v>
      </c>
      <c r="S73" s="8" t="s">
        <v>36</v>
      </c>
      <c r="T73" s="8" t="s">
        <v>36</v>
      </c>
      <c r="U73" s="8" t="s">
        <v>36</v>
      </c>
      <c r="V73" s="4" t="s">
        <v>36</v>
      </c>
      <c r="W73" s="8">
        <v>8706.64</v>
      </c>
      <c r="X73" s="4" t="s">
        <v>16</v>
      </c>
      <c r="Y73" s="4" t="s">
        <v>43</v>
      </c>
      <c r="Z73" s="4">
        <v>5.81</v>
      </c>
      <c r="AA73" s="4" t="s">
        <v>16</v>
      </c>
      <c r="AB73" s="2">
        <f>Z73/1.5153</f>
        <v>3.834224246023889</v>
      </c>
      <c r="AC73" s="4" t="s">
        <v>82</v>
      </c>
      <c r="AD73" s="4" t="s">
        <v>177</v>
      </c>
      <c r="AE73" s="4">
        <v>14.26</v>
      </c>
      <c r="AF73" s="4" t="s">
        <v>16</v>
      </c>
      <c r="AG73" s="2">
        <f>AE73/1.5153</f>
        <v>9.41067775358015</v>
      </c>
      <c r="AH73" s="4">
        <v>5.09</v>
      </c>
    </row>
    <row r="74" spans="1:34" ht="12.75">
      <c r="A74" s="4" t="s">
        <v>175</v>
      </c>
      <c r="B74" s="4">
        <v>1070</v>
      </c>
      <c r="C74" s="3" t="s">
        <v>178</v>
      </c>
      <c r="D74" s="4">
        <v>100</v>
      </c>
      <c r="E74" s="4" t="s">
        <v>124</v>
      </c>
      <c r="F74" s="2">
        <f>100*1.05</f>
        <v>105</v>
      </c>
      <c r="G74" s="2">
        <f t="shared" si="3"/>
        <v>69.29320926549198</v>
      </c>
      <c r="H74" s="7">
        <v>575</v>
      </c>
      <c r="I74" s="4">
        <v>100</v>
      </c>
      <c r="J74" s="4" t="s">
        <v>16</v>
      </c>
      <c r="K74" s="2">
        <f>I74/1.5153</f>
        <v>65.99353263380188</v>
      </c>
      <c r="L74" s="4">
        <v>100</v>
      </c>
      <c r="M74" s="4" t="s">
        <v>16</v>
      </c>
      <c r="N74" s="2">
        <f>L74*67.75/100</f>
        <v>67.75</v>
      </c>
      <c r="O74" s="8" t="s">
        <v>36</v>
      </c>
      <c r="P74" s="4" t="s">
        <v>36</v>
      </c>
      <c r="Q74" s="8" t="s">
        <v>36</v>
      </c>
      <c r="R74" s="8" t="s">
        <v>36</v>
      </c>
      <c r="S74" s="8" t="s">
        <v>36</v>
      </c>
      <c r="T74" s="8" t="s">
        <v>36</v>
      </c>
      <c r="U74" s="8" t="s">
        <v>36</v>
      </c>
      <c r="V74" s="4" t="s">
        <v>36</v>
      </c>
      <c r="W74" s="8">
        <v>-5587.62</v>
      </c>
      <c r="X74" s="4" t="s">
        <v>124</v>
      </c>
      <c r="Y74" s="4" t="s">
        <v>72</v>
      </c>
      <c r="Z74" s="4" t="s">
        <v>36</v>
      </c>
      <c r="AA74" s="4" t="s">
        <v>36</v>
      </c>
      <c r="AB74" s="2" t="s">
        <v>36</v>
      </c>
      <c r="AC74" s="4" t="s">
        <v>36</v>
      </c>
      <c r="AD74" s="4" t="s">
        <v>36</v>
      </c>
      <c r="AE74" s="4" t="s">
        <v>36</v>
      </c>
      <c r="AF74" s="4" t="s">
        <v>36</v>
      </c>
      <c r="AG74" s="4" t="s">
        <v>36</v>
      </c>
      <c r="AH74" s="4" t="s">
        <v>36</v>
      </c>
    </row>
    <row r="75" spans="1:34" ht="12.75">
      <c r="A75" s="4" t="s">
        <v>175</v>
      </c>
      <c r="B75" s="4">
        <v>1022</v>
      </c>
      <c r="C75" s="3" t="s">
        <v>179</v>
      </c>
      <c r="D75" s="7" t="s">
        <v>36</v>
      </c>
      <c r="E75" s="4" t="s">
        <v>36</v>
      </c>
      <c r="F75" s="2">
        <v>66</v>
      </c>
      <c r="G75" s="2">
        <f t="shared" si="3"/>
        <v>43.555731538309246</v>
      </c>
      <c r="H75" s="7">
        <v>13000</v>
      </c>
      <c r="I75" s="4">
        <v>20</v>
      </c>
      <c r="J75" s="4" t="s">
        <v>35</v>
      </c>
      <c r="K75" s="2">
        <f>I75/1.5153*73/100</f>
        <v>9.635055764535075</v>
      </c>
      <c r="L75" s="4">
        <v>20</v>
      </c>
      <c r="M75" s="4" t="s">
        <v>35</v>
      </c>
      <c r="N75" s="2">
        <f>L75/1.5153*73/100</f>
        <v>9.635055764535075</v>
      </c>
      <c r="O75" s="8">
        <v>42000</v>
      </c>
      <c r="P75" s="4" t="s">
        <v>16</v>
      </c>
      <c r="Q75" s="8" t="s">
        <v>36</v>
      </c>
      <c r="R75" s="8" t="s">
        <v>36</v>
      </c>
      <c r="S75" s="8" t="s">
        <v>36</v>
      </c>
      <c r="T75" s="8" t="s">
        <v>36</v>
      </c>
      <c r="U75" s="8" t="s">
        <v>36</v>
      </c>
      <c r="V75" s="4" t="s">
        <v>36</v>
      </c>
      <c r="W75" s="8">
        <v>535.06</v>
      </c>
      <c r="X75" s="4" t="s">
        <v>16</v>
      </c>
      <c r="Y75" s="4" t="s">
        <v>43</v>
      </c>
      <c r="Z75" s="4">
        <v>2.22</v>
      </c>
      <c r="AA75" s="4" t="s">
        <v>16</v>
      </c>
      <c r="AB75" s="2">
        <f>Z75/1.5153</f>
        <v>1.4650564244704019</v>
      </c>
      <c r="AC75" s="4" t="s">
        <v>117</v>
      </c>
      <c r="AD75" s="4" t="s">
        <v>180</v>
      </c>
      <c r="AE75" s="4">
        <v>4.45</v>
      </c>
      <c r="AF75" s="4" t="s">
        <v>16</v>
      </c>
      <c r="AG75" s="2">
        <f>AE75/1.5153</f>
        <v>2.936712202204184</v>
      </c>
      <c r="AH75" s="4">
        <v>6.74</v>
      </c>
    </row>
    <row r="76" spans="1:34" ht="12.75">
      <c r="A76" s="4" t="s">
        <v>175</v>
      </c>
      <c r="B76" s="4">
        <v>1023</v>
      </c>
      <c r="C76" s="3" t="s">
        <v>181</v>
      </c>
      <c r="D76" s="4" t="s">
        <v>36</v>
      </c>
      <c r="E76" s="4" t="s">
        <v>36</v>
      </c>
      <c r="F76" s="2">
        <v>117.5</v>
      </c>
      <c r="G76" s="2">
        <f t="shared" si="3"/>
        <v>77.5424008447172</v>
      </c>
      <c r="H76" s="7">
        <v>3980</v>
      </c>
      <c r="I76" s="4">
        <v>100</v>
      </c>
      <c r="J76" s="4" t="s">
        <v>16</v>
      </c>
      <c r="K76" s="2">
        <f>I76/1.5153</f>
        <v>65.99353263380188</v>
      </c>
      <c r="L76" s="4">
        <v>100</v>
      </c>
      <c r="M76" s="4" t="s">
        <v>16</v>
      </c>
      <c r="N76" s="2">
        <f>L76/1.5153</f>
        <v>65.99353263380188</v>
      </c>
      <c r="O76" s="4" t="s">
        <v>36</v>
      </c>
      <c r="P76" s="4" t="s">
        <v>36</v>
      </c>
      <c r="Q76" s="4" t="s">
        <v>36</v>
      </c>
      <c r="R76" s="4" t="s">
        <v>36</v>
      </c>
      <c r="S76" s="8" t="s">
        <v>36</v>
      </c>
      <c r="T76" s="8" t="s">
        <v>36</v>
      </c>
      <c r="U76" s="8" t="s">
        <v>36</v>
      </c>
      <c r="V76" s="4" t="s">
        <v>36</v>
      </c>
      <c r="W76" s="8">
        <v>-209051.77</v>
      </c>
      <c r="X76" s="4" t="s">
        <v>16</v>
      </c>
      <c r="Y76" s="4" t="s">
        <v>43</v>
      </c>
      <c r="Z76" s="4">
        <v>0</v>
      </c>
      <c r="AA76" s="4" t="s">
        <v>36</v>
      </c>
      <c r="AB76" s="2">
        <v>0</v>
      </c>
      <c r="AC76" s="4" t="s">
        <v>36</v>
      </c>
      <c r="AD76" s="4" t="s">
        <v>36</v>
      </c>
      <c r="AE76" s="4" t="s">
        <v>36</v>
      </c>
      <c r="AF76" s="4" t="s">
        <v>36</v>
      </c>
      <c r="AG76" s="4" t="s">
        <v>36</v>
      </c>
      <c r="AH76" s="4" t="s">
        <v>36</v>
      </c>
    </row>
    <row r="77" spans="1:35" ht="12.75">
      <c r="A77" s="4" t="s">
        <v>175</v>
      </c>
      <c r="B77" s="4">
        <v>1040</v>
      </c>
      <c r="C77" s="3" t="s">
        <v>182</v>
      </c>
      <c r="D77" s="4" t="s">
        <v>36</v>
      </c>
      <c r="E77" s="4" t="s">
        <v>36</v>
      </c>
      <c r="F77" s="2">
        <v>85</v>
      </c>
      <c r="G77" s="2">
        <f t="shared" si="3"/>
        <v>56.0945027387316</v>
      </c>
      <c r="H77" s="7">
        <v>3980</v>
      </c>
      <c r="I77" s="4">
        <v>100</v>
      </c>
      <c r="J77" s="4" t="s">
        <v>16</v>
      </c>
      <c r="K77" s="2">
        <f>I77/1.5153</f>
        <v>65.99353263380188</v>
      </c>
      <c r="L77" s="4">
        <v>75</v>
      </c>
      <c r="M77" s="4" t="s">
        <v>16</v>
      </c>
      <c r="N77" s="2">
        <f>L77/1.5153</f>
        <v>49.49514947535141</v>
      </c>
      <c r="O77" s="4" t="s">
        <v>36</v>
      </c>
      <c r="P77" s="4" t="s">
        <v>36</v>
      </c>
      <c r="Q77" s="4" t="s">
        <v>36</v>
      </c>
      <c r="R77" s="4" t="s">
        <v>36</v>
      </c>
      <c r="S77" s="8" t="s">
        <v>36</v>
      </c>
      <c r="T77" s="8" t="s">
        <v>36</v>
      </c>
      <c r="U77" s="8" t="s">
        <v>36</v>
      </c>
      <c r="V77" s="4" t="s">
        <v>36</v>
      </c>
      <c r="W77" s="8" t="s">
        <v>36</v>
      </c>
      <c r="X77" s="4" t="s">
        <v>36</v>
      </c>
      <c r="Y77" s="4" t="s">
        <v>36</v>
      </c>
      <c r="Z77" s="4">
        <v>0</v>
      </c>
      <c r="AA77" s="4" t="s">
        <v>36</v>
      </c>
      <c r="AB77" s="2">
        <v>0</v>
      </c>
      <c r="AC77" s="4" t="s">
        <v>36</v>
      </c>
      <c r="AD77" s="4" t="s">
        <v>36</v>
      </c>
      <c r="AE77" s="4" t="s">
        <v>36</v>
      </c>
      <c r="AF77" s="4" t="s">
        <v>36</v>
      </c>
      <c r="AG77" s="4" t="s">
        <v>36</v>
      </c>
      <c r="AH77" s="4" t="s">
        <v>36</v>
      </c>
      <c r="AI77" s="3" t="s">
        <v>183</v>
      </c>
    </row>
    <row r="78" spans="1:34" ht="12.75">
      <c r="A78" s="4" t="s">
        <v>175</v>
      </c>
      <c r="B78" s="4">
        <v>1019</v>
      </c>
      <c r="C78" s="3" t="s">
        <v>184</v>
      </c>
      <c r="D78" s="4" t="s">
        <v>36</v>
      </c>
      <c r="E78" s="4" t="s">
        <v>36</v>
      </c>
      <c r="F78" s="2">
        <v>57.5</v>
      </c>
      <c r="G78" s="2">
        <f t="shared" si="3"/>
        <v>37.94628126443608</v>
      </c>
      <c r="H78" s="7">
        <v>1800</v>
      </c>
      <c r="I78" s="4">
        <v>50</v>
      </c>
      <c r="J78" s="4" t="s">
        <v>16</v>
      </c>
      <c r="K78" s="2">
        <f>I78/1.5153</f>
        <v>32.99676631690094</v>
      </c>
      <c r="L78" s="4">
        <v>50</v>
      </c>
      <c r="M78" s="4" t="s">
        <v>16</v>
      </c>
      <c r="N78" s="2">
        <f>L78/1.5153</f>
        <v>32.99676631690094</v>
      </c>
      <c r="O78" s="8" t="s">
        <v>36</v>
      </c>
      <c r="P78" s="4" t="s">
        <v>36</v>
      </c>
      <c r="Q78" s="8" t="s">
        <v>36</v>
      </c>
      <c r="R78" s="8" t="s">
        <v>36</v>
      </c>
      <c r="S78" s="8" t="s">
        <v>36</v>
      </c>
      <c r="T78" s="8" t="s">
        <v>36</v>
      </c>
      <c r="U78" s="8" t="s">
        <v>36</v>
      </c>
      <c r="V78" s="4" t="s">
        <v>36</v>
      </c>
      <c r="W78" s="8">
        <v>4040.09</v>
      </c>
      <c r="X78" s="4" t="s">
        <v>16</v>
      </c>
      <c r="Y78" s="4" t="s">
        <v>43</v>
      </c>
      <c r="Z78" s="4">
        <v>10</v>
      </c>
      <c r="AA78" s="4" t="s">
        <v>61</v>
      </c>
      <c r="AB78" s="2">
        <f>Z78/100*N78</f>
        <v>3.299676631690094</v>
      </c>
      <c r="AC78" s="4" t="s">
        <v>47</v>
      </c>
      <c r="AD78" s="4" t="s">
        <v>95</v>
      </c>
      <c r="AE78" s="4">
        <v>4.33</v>
      </c>
      <c r="AF78" s="4" t="s">
        <v>16</v>
      </c>
      <c r="AG78" s="2">
        <f>AE78/1.5153</f>
        <v>2.8575199630436217</v>
      </c>
      <c r="AH78" s="4">
        <v>7.53</v>
      </c>
    </row>
    <row r="79" spans="1:34" ht="12.75">
      <c r="A79" s="4" t="s">
        <v>175</v>
      </c>
      <c r="B79" s="4">
        <v>1018</v>
      </c>
      <c r="C79" s="3" t="s">
        <v>185</v>
      </c>
      <c r="D79" s="4">
        <v>57.5</v>
      </c>
      <c r="E79" s="4" t="s">
        <v>35</v>
      </c>
      <c r="F79" s="2">
        <v>41.97</v>
      </c>
      <c r="G79" s="2">
        <f t="shared" si="3"/>
        <v>27.69748564640665</v>
      </c>
      <c r="H79" s="7">
        <v>1200</v>
      </c>
      <c r="I79" s="4">
        <v>100</v>
      </c>
      <c r="J79" s="4" t="s">
        <v>35</v>
      </c>
      <c r="K79" s="2">
        <f>I79/1.5153*73/100</f>
        <v>48.175278822675374</v>
      </c>
      <c r="L79" s="4">
        <v>100</v>
      </c>
      <c r="M79" s="4" t="s">
        <v>35</v>
      </c>
      <c r="N79" s="2">
        <f>L79/1.5153*73/100</f>
        <v>48.175278822675374</v>
      </c>
      <c r="O79" s="4" t="s">
        <v>36</v>
      </c>
      <c r="P79" s="4" t="s">
        <v>36</v>
      </c>
      <c r="Q79" s="4" t="s">
        <v>36</v>
      </c>
      <c r="R79" s="8" t="s">
        <v>36</v>
      </c>
      <c r="S79" s="8" t="s">
        <v>36</v>
      </c>
      <c r="T79" s="8" t="s">
        <v>36</v>
      </c>
      <c r="U79" s="8" t="s">
        <v>36</v>
      </c>
      <c r="V79" s="4" t="s">
        <v>36</v>
      </c>
      <c r="W79" s="8">
        <v>1166.77</v>
      </c>
      <c r="X79" s="4" t="s">
        <v>35</v>
      </c>
      <c r="Y79" s="4" t="s">
        <v>43</v>
      </c>
      <c r="Z79" s="4">
        <v>4</v>
      </c>
      <c r="AA79" s="4" t="s">
        <v>35</v>
      </c>
      <c r="AB79" s="2">
        <f>Z79/1.5153*73/100</f>
        <v>1.9270111529070153</v>
      </c>
      <c r="AC79" s="4" t="s">
        <v>47</v>
      </c>
      <c r="AD79" s="4" t="s">
        <v>186</v>
      </c>
      <c r="AE79" s="4">
        <v>1.33</v>
      </c>
      <c r="AF79" s="4" t="s">
        <v>35</v>
      </c>
      <c r="AG79" s="2">
        <f>AE79/1.5153*73/100</f>
        <v>0.6407312083415826</v>
      </c>
      <c r="AH79" s="4">
        <v>2.31</v>
      </c>
    </row>
    <row r="80" spans="1:34" ht="12.75">
      <c r="A80" s="4" t="s">
        <v>175</v>
      </c>
      <c r="B80" s="4">
        <v>1013</v>
      </c>
      <c r="C80" s="3" t="s">
        <v>187</v>
      </c>
      <c r="D80" s="4">
        <v>31.5</v>
      </c>
      <c r="E80" s="4" t="s">
        <v>35</v>
      </c>
      <c r="F80" s="2">
        <v>23</v>
      </c>
      <c r="G80" s="2">
        <f t="shared" si="3"/>
        <v>15.178512505774433</v>
      </c>
      <c r="H80" s="7">
        <v>6250</v>
      </c>
      <c r="I80" s="4">
        <v>20</v>
      </c>
      <c r="J80" s="4" t="s">
        <v>35</v>
      </c>
      <c r="K80" s="2">
        <f>I80/1.5153*73/100</f>
        <v>9.635055764535075</v>
      </c>
      <c r="L80" s="4">
        <v>20</v>
      </c>
      <c r="M80" s="4" t="s">
        <v>35</v>
      </c>
      <c r="N80" s="2">
        <f>L80/1.5153*73/100</f>
        <v>9.635055764535075</v>
      </c>
      <c r="O80" s="8">
        <v>145000</v>
      </c>
      <c r="P80" s="4" t="s">
        <v>35</v>
      </c>
      <c r="Q80" s="8" t="s">
        <v>36</v>
      </c>
      <c r="R80" s="8" t="s">
        <v>36</v>
      </c>
      <c r="S80" s="8" t="s">
        <v>36</v>
      </c>
      <c r="T80" s="8" t="s">
        <v>36</v>
      </c>
      <c r="U80" s="8" t="s">
        <v>36</v>
      </c>
      <c r="V80" s="4" t="s">
        <v>36</v>
      </c>
      <c r="W80" s="8">
        <v>6031.59</v>
      </c>
      <c r="X80" s="4" t="s">
        <v>35</v>
      </c>
      <c r="Y80" s="4" t="s">
        <v>102</v>
      </c>
      <c r="Z80" s="4">
        <v>2</v>
      </c>
      <c r="AA80" s="4" t="s">
        <v>35</v>
      </c>
      <c r="AB80" s="2">
        <f>Z80/1.5153*73/100</f>
        <v>0.9635055764535077</v>
      </c>
      <c r="AC80" s="4" t="s">
        <v>82</v>
      </c>
      <c r="AD80" s="4" t="s">
        <v>188</v>
      </c>
      <c r="AE80" s="4">
        <v>4</v>
      </c>
      <c r="AF80" s="4" t="s">
        <v>35</v>
      </c>
      <c r="AG80" s="2">
        <f>AE80/1.5153*73/100</f>
        <v>1.9270111529070153</v>
      </c>
      <c r="AH80" s="4">
        <v>12.7</v>
      </c>
    </row>
    <row r="81" spans="1:34" ht="12.75">
      <c r="A81" s="4" t="s">
        <v>175</v>
      </c>
      <c r="B81" s="4">
        <v>1031</v>
      </c>
      <c r="C81" s="3" t="s">
        <v>189</v>
      </c>
      <c r="D81" s="4">
        <v>12.5</v>
      </c>
      <c r="E81" s="4" t="s">
        <v>35</v>
      </c>
      <c r="F81" s="2">
        <v>9.12</v>
      </c>
      <c r="G81" s="2">
        <f t="shared" si="3"/>
        <v>6.018610176202731</v>
      </c>
      <c r="H81" s="7">
        <v>60000</v>
      </c>
      <c r="I81" s="4">
        <v>10</v>
      </c>
      <c r="J81" s="4" t="s">
        <v>35</v>
      </c>
      <c r="K81" s="2">
        <f>I81/1.5153*73/100</f>
        <v>4.817527882267537</v>
      </c>
      <c r="L81" s="4">
        <v>10</v>
      </c>
      <c r="M81" s="4" t="s">
        <v>35</v>
      </c>
      <c r="N81" s="2">
        <f>L81/1.5153*73/100</f>
        <v>4.817527882267537</v>
      </c>
      <c r="O81" s="7">
        <v>125000</v>
      </c>
      <c r="P81" s="4" t="s">
        <v>35</v>
      </c>
      <c r="Q81" s="7" t="s">
        <v>36</v>
      </c>
      <c r="R81" s="7" t="s">
        <v>36</v>
      </c>
      <c r="S81" s="8" t="s">
        <v>36</v>
      </c>
      <c r="T81" s="8" t="s">
        <v>36</v>
      </c>
      <c r="U81" s="8" t="s">
        <v>36</v>
      </c>
      <c r="V81" s="4" t="s">
        <v>36</v>
      </c>
      <c r="W81" s="8">
        <v>9239.01</v>
      </c>
      <c r="X81" s="4" t="s">
        <v>35</v>
      </c>
      <c r="Y81" s="4" t="s">
        <v>43</v>
      </c>
      <c r="Z81" s="4">
        <v>5</v>
      </c>
      <c r="AA81" s="4" t="s">
        <v>61</v>
      </c>
      <c r="AB81" s="2">
        <f>Z81/100*N81</f>
        <v>0.24087639411337688</v>
      </c>
      <c r="AC81" s="4" t="s">
        <v>82</v>
      </c>
      <c r="AD81" s="4" t="s">
        <v>190</v>
      </c>
      <c r="AE81" s="4">
        <v>1</v>
      </c>
      <c r="AF81" s="4" t="s">
        <v>35</v>
      </c>
      <c r="AG81" s="2">
        <f>AE81/1.5153*73/100</f>
        <v>0.4817527882267538</v>
      </c>
      <c r="AH81" s="4">
        <v>8</v>
      </c>
    </row>
    <row r="82" spans="1:35" ht="12.75">
      <c r="A82" s="4" t="s">
        <v>175</v>
      </c>
      <c r="B82" s="4">
        <v>1037</v>
      </c>
      <c r="C82" s="3" t="s">
        <v>191</v>
      </c>
      <c r="D82" s="4" t="s">
        <v>36</v>
      </c>
      <c r="E82" s="4" t="s">
        <v>36</v>
      </c>
      <c r="F82" s="2" t="s">
        <v>36</v>
      </c>
      <c r="G82" s="2" t="s">
        <v>36</v>
      </c>
      <c r="H82" s="7">
        <v>8200</v>
      </c>
      <c r="I82" s="4">
        <v>1</v>
      </c>
      <c r="J82" s="4" t="s">
        <v>38</v>
      </c>
      <c r="K82" s="2">
        <f>I82/$D$6*$G$6</f>
        <v>4.817527882267537</v>
      </c>
      <c r="L82" s="4">
        <v>1</v>
      </c>
      <c r="M82" s="4" t="s">
        <v>38</v>
      </c>
      <c r="N82" s="2">
        <f>L82/$D$6*$G$6</f>
        <v>4.817527882267537</v>
      </c>
      <c r="O82" s="7" t="s">
        <v>36</v>
      </c>
      <c r="P82" s="4" t="s">
        <v>36</v>
      </c>
      <c r="Q82" s="7" t="s">
        <v>36</v>
      </c>
      <c r="R82" s="7" t="s">
        <v>36</v>
      </c>
      <c r="S82" s="8" t="s">
        <v>36</v>
      </c>
      <c r="T82" s="8" t="s">
        <v>36</v>
      </c>
      <c r="U82" s="8" t="s">
        <v>36</v>
      </c>
      <c r="V82" s="4" t="s">
        <v>36</v>
      </c>
      <c r="W82" s="8" t="s">
        <v>192</v>
      </c>
      <c r="X82" s="4" t="s">
        <v>38</v>
      </c>
      <c r="Y82" s="4" t="s">
        <v>193</v>
      </c>
      <c r="Z82" s="4">
        <v>0</v>
      </c>
      <c r="AA82" s="4" t="s">
        <v>36</v>
      </c>
      <c r="AB82" s="2">
        <v>0</v>
      </c>
      <c r="AC82" s="4" t="s">
        <v>36</v>
      </c>
      <c r="AD82" s="4" t="s">
        <v>36</v>
      </c>
      <c r="AE82" s="4" t="s">
        <v>36</v>
      </c>
      <c r="AF82" s="4" t="s">
        <v>36</v>
      </c>
      <c r="AG82" s="4" t="s">
        <v>36</v>
      </c>
      <c r="AH82" s="4" t="s">
        <v>36</v>
      </c>
      <c r="AI82" s="3" t="s">
        <v>50</v>
      </c>
    </row>
    <row r="83" spans="1:34" ht="12.75">
      <c r="A83" s="4" t="s">
        <v>175</v>
      </c>
      <c r="B83" s="4">
        <v>1032</v>
      </c>
      <c r="C83" s="3" t="s">
        <v>194</v>
      </c>
      <c r="D83" s="4">
        <v>10.5</v>
      </c>
      <c r="E83" s="4" t="s">
        <v>35</v>
      </c>
      <c r="F83" s="2">
        <v>7.66</v>
      </c>
      <c r="G83" s="2">
        <f t="shared" si="3"/>
        <v>5.0551045997492245</v>
      </c>
      <c r="H83" s="7">
        <v>30000</v>
      </c>
      <c r="I83" s="4">
        <v>10</v>
      </c>
      <c r="J83" s="4" t="s">
        <v>35</v>
      </c>
      <c r="K83" s="2">
        <f>I83/1.5153*73/100</f>
        <v>4.817527882267537</v>
      </c>
      <c r="L83" s="4">
        <v>10</v>
      </c>
      <c r="M83" s="4" t="s">
        <v>35</v>
      </c>
      <c r="N83" s="2">
        <f>L83/1.5153*73/100</f>
        <v>4.817527882267537</v>
      </c>
      <c r="O83" s="8">
        <v>0</v>
      </c>
      <c r="P83" s="4" t="s">
        <v>36</v>
      </c>
      <c r="Q83" s="8" t="s">
        <v>36</v>
      </c>
      <c r="R83" s="8" t="s">
        <v>36</v>
      </c>
      <c r="S83" s="8" t="s">
        <v>36</v>
      </c>
      <c r="T83" s="8" t="s">
        <v>36</v>
      </c>
      <c r="U83" s="8" t="s">
        <v>36</v>
      </c>
      <c r="V83" s="4" t="s">
        <v>36</v>
      </c>
      <c r="W83" s="8">
        <v>5762.15</v>
      </c>
      <c r="X83" s="4" t="s">
        <v>35</v>
      </c>
      <c r="Y83" s="4" t="s">
        <v>72</v>
      </c>
      <c r="Z83" s="4">
        <v>5</v>
      </c>
      <c r="AA83" s="4" t="s">
        <v>61</v>
      </c>
      <c r="AB83" s="2">
        <f>Z83/100*N83</f>
        <v>0.24087639411337688</v>
      </c>
      <c r="AC83" s="4" t="s">
        <v>47</v>
      </c>
      <c r="AD83" s="4" t="s">
        <v>195</v>
      </c>
      <c r="AE83" s="4">
        <v>0.5</v>
      </c>
      <c r="AF83" s="4" t="s">
        <v>35</v>
      </c>
      <c r="AG83" s="2">
        <f>AE83/1.5153*73/100</f>
        <v>0.2408763941133769</v>
      </c>
      <c r="AH83" s="4">
        <v>4.76</v>
      </c>
    </row>
    <row r="84" spans="1:34" ht="12.75">
      <c r="A84" s="4" t="s">
        <v>175</v>
      </c>
      <c r="B84" s="4">
        <v>1039</v>
      </c>
      <c r="C84" s="3" t="s">
        <v>196</v>
      </c>
      <c r="D84" s="4">
        <v>10</v>
      </c>
      <c r="E84" s="4" t="s">
        <v>35</v>
      </c>
      <c r="F84" s="2">
        <v>7.3</v>
      </c>
      <c r="G84" s="2">
        <f t="shared" si="3"/>
        <v>4.817527882267537</v>
      </c>
      <c r="H84" s="7">
        <v>6000</v>
      </c>
      <c r="I84" s="4">
        <v>20</v>
      </c>
      <c r="J84" s="4" t="s">
        <v>35</v>
      </c>
      <c r="K84" s="2">
        <f>I84/1.5153*73/100</f>
        <v>9.635055764535075</v>
      </c>
      <c r="L84" s="4">
        <v>20</v>
      </c>
      <c r="M84" s="4" t="s">
        <v>35</v>
      </c>
      <c r="N84" s="2">
        <f>L84/1.5153*73/100</f>
        <v>9.635055764535075</v>
      </c>
      <c r="O84" s="7" t="s">
        <v>36</v>
      </c>
      <c r="P84" s="4" t="s">
        <v>36</v>
      </c>
      <c r="Q84" s="7" t="s">
        <v>36</v>
      </c>
      <c r="R84" s="7" t="s">
        <v>36</v>
      </c>
      <c r="S84" s="8" t="s">
        <v>36</v>
      </c>
      <c r="T84" s="8" t="s">
        <v>36</v>
      </c>
      <c r="U84" s="8" t="s">
        <v>36</v>
      </c>
      <c r="V84" s="4" t="s">
        <v>36</v>
      </c>
      <c r="W84" s="8">
        <v>-19088.54</v>
      </c>
      <c r="X84" s="4" t="s">
        <v>35</v>
      </c>
      <c r="Y84" s="4" t="s">
        <v>102</v>
      </c>
      <c r="Z84" s="4">
        <v>0</v>
      </c>
      <c r="AA84" s="4" t="s">
        <v>36</v>
      </c>
      <c r="AB84" s="2">
        <v>0</v>
      </c>
      <c r="AC84" s="4" t="s">
        <v>36</v>
      </c>
      <c r="AD84" s="4" t="s">
        <v>36</v>
      </c>
      <c r="AE84" s="4" t="s">
        <v>36</v>
      </c>
      <c r="AF84" s="4" t="s">
        <v>36</v>
      </c>
      <c r="AG84" s="4" t="s">
        <v>36</v>
      </c>
      <c r="AH84" s="4" t="s">
        <v>36</v>
      </c>
    </row>
  </sheetData>
  <mergeCells count="6">
    <mergeCell ref="Z3:AD3"/>
    <mergeCell ref="AE3:AG3"/>
    <mergeCell ref="D3:E3"/>
    <mergeCell ref="I3:K3"/>
    <mergeCell ref="L3:N3"/>
    <mergeCell ref="O3:Y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2003-10-22T14:11:44Z</dcterms:created>
  <dcterms:modified xsi:type="dcterms:W3CDTF">2003-10-22T14:11:53Z</dcterms:modified>
  <cp:category/>
  <cp:version/>
  <cp:contentType/>
  <cp:contentStatus/>
</cp:coreProperties>
</file>